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duans\Downloads\"/>
    </mc:Choice>
  </mc:AlternateContent>
  <xr:revisionPtr revIDLastSave="0" documentId="13_ncr:1_{71EB3513-B399-414F-8F1A-D40C5DE90626}" xr6:coauthVersionLast="47" xr6:coauthVersionMax="47" xr10:uidLastSave="{00000000-0000-0000-0000-000000000000}"/>
  <bookViews>
    <workbookView xWindow="-108" yWindow="-108" windowWidth="23256" windowHeight="12456" activeTab="3" xr2:uid="{00000000-000D-0000-FFFF-FFFF00000000}"/>
  </bookViews>
  <sheets>
    <sheet name="Guide" sheetId="1" r:id="rId1"/>
    <sheet name="Quick Readiness Check" sheetId="2" r:id="rId2"/>
    <sheet name="DashBoard" sheetId="3" r:id="rId3"/>
    <sheet name="Info &amp; Definitions " sheetId="4" r:id="rId4"/>
    <sheet name="Data"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a0079HmkyniWbbvwCP3yL/7tcolSJx5TqrMPd6D8mBI="/>
    </ext>
  </extLst>
</workbook>
</file>

<file path=xl/calcChain.xml><?xml version="1.0" encoding="utf-8"?>
<calcChain xmlns="http://schemas.openxmlformats.org/spreadsheetml/2006/main">
  <c r="C67" i="2" l="1"/>
  <c r="F2" i="3" s="1"/>
  <c r="F4" i="3" s="1"/>
  <c r="C50" i="2"/>
  <c r="E2" i="3" s="1"/>
  <c r="E4" i="3" s="1"/>
  <c r="C41" i="2"/>
  <c r="D2" i="3" s="1"/>
  <c r="D4" i="3" s="1"/>
  <c r="C29" i="2"/>
  <c r="C2" i="3" s="1"/>
  <c r="C4" i="3" s="1"/>
  <c r="C17" i="2"/>
  <c r="B2" i="3" s="1"/>
  <c r="B4" i="3" s="1"/>
  <c r="C8" i="2"/>
  <c r="A2" i="3" s="1"/>
  <c r="A4" i="3" s="1"/>
  <c r="G2" i="3" l="1"/>
</calcChain>
</file>

<file path=xl/sharedStrings.xml><?xml version="1.0" encoding="utf-8"?>
<sst xmlns="http://schemas.openxmlformats.org/spreadsheetml/2006/main" count="660" uniqueCount="447">
  <si>
    <t>Quick Readiness – Pilot Screening Tool</t>
  </si>
  <si>
    <t>Overview</t>
  </si>
  <si>
    <t>The Quick Readiness tool is a fast screening checklist for EV minibus pilots. It captures a small set of high‑leverage indicators across five themes and provides an at‑a‑glance view of whether a proposed pilot looks broadly ready to proceed, requires further work, or is not yet suitable.
 The five themes are:
 • Market Context and Demand – is there a real service need and stable/growing demand on the corridor?
 • Operational Feasibility – can routes, duty cycles and operators realistically support EV operations?
 • Electricity Infrastructure – is there a credible path to secure the needed grid connection and charging?
 • Policy Environment – does the policy and regulatory context allow and support an EV pilot?
 • Financial Outlook – is there a plausible way to fund vehicles, infrastructure and operations at acceptable risk?
 The Dashboard then summarises the theme scores and gives an overall Quick Readiness judgement (Conditional Go / Maybe/ No‑Go) to inform whether to deepen analysis with Modules A–G.</t>
  </si>
  <si>
    <t>How to use this tool</t>
  </si>
  <si>
    <t>1. Start on the ‘Quick Readiness Check’ sheet. For each question, read the simple explanation and the guidance in the ‘How to answer’ column, then choose the option that best fits your context.
 2. Answer all the questions under **Market Context and Demand** (for example demand stability, corridor importance, competition/substitution), using the dropdowns provided. All answers to be provided in column D
 3. Move through the remaining themes from left to right: **Operational Feasibility**, **Electricity Infrastructure**, **Policy Environment** and **Financial Outlook**. Where a numeric answer is requested (for example peak charging power), enter a number in the input cell indicated.
 4. Behind the scenes, the ‘Data’ sheet converts your answers into numeric scores using simple look‑up tables and weightings. You normally do not need to edit this sheet.
 5. Open the ‘DashBoard’ sheet to see the resulting RAG status for each theme and the overall Quick Readiness recommendation (Conditioanl Go / Maybe/ No‑Go), plus any notes on which themes are holding the pilot back.
 6. If any concept, question or output is unclear, open the ‘Info &amp; Definitions’ tab for explanations of terms, data sources and how each question feeds into the theme scores.</t>
  </si>
  <si>
    <t>Cell colours &amp; navigation</t>
  </si>
  <si>
    <t>To keep the model robust and easy to use:
 • In ‘Quick Readiness Check’, only edit the highlighted input cells (dropdowns and any cells labelled ‘Insert number’). Do not change question wording, scoring labels or formulas.
 • The ‘Data’ sheet contains scoring tables and weights that translate your qualitative answers into numeric values. Do not change these
 • The ‘DashBoard’ is read‑only and pulls results directly from the Quick Readiness Check and Data sheets.
 • ‘Info &amp; Definitions’ provides more detail on each theme, question and threshold. Refer to it if you are unsure how to interpret a dropdown option or why a particular answer yields a specific RAG colour.</t>
  </si>
  <si>
    <t>Methodology &amp; evidence base</t>
  </si>
  <si>
    <t>The Quick Readiness tool uses a deliberately simple methodology:
 • Each question is mapped to one of the five themes and to a small set of answer options (for example Yes/Partial/No or Growing/Stable/Declining).
 • Each answer is assigned a numeric score in the ‘Data’ sheet, with higher scores indicating stronger readiness.
 • Theme scores are calculated by averaging or weighting the question‑level scores within that theme.
 • The overall Quick Readiness judgement  (Conditional  Go /Maybe / No‑Go), is based on a combination of theme scores and any critical show‑stoppers (for example no path to grid connection, no operator willing to participate, or clear policy barriers).
 The tool is not meant to replace detailed feasibility work, but to flag early whether a proposed pilot is promising enough to justify deeper analysis with the full EV Transition Readiness Toolkit.</t>
  </si>
  <si>
    <t>Important notes &amp; limitations</t>
  </si>
  <si>
    <t>• Quick Readiness is a screening tool. It should be used at concept and scoping stage to compare corridors, cities or pilot proposals, not as the sole basis for investment decisions.
 • Answers are inherently judgement‑based. Where possible, ground them in available data (ridership, grid studies, budgets, policy documents) and stakeholder input.
 • If a theme is rated Maybe or No‑Go, treat this as a signal to design specific follow‑up actions (for example conduct a grid assessment, engage with regulators, refine the business case) rather than an automatic rejection.
 • A ‘Conditional Go’ rating here does not guarantee success; it simply means that, on the information currently available, the basic conditions for a pilot appear plausible.
 • Re‑run the Quick Readiness tool as new information emerges or when conditions change (for example new tariffs, funding windows or policy reforms).</t>
  </si>
  <si>
    <t>Simple explanation</t>
  </si>
  <si>
    <t>How to answer</t>
  </si>
  <si>
    <t>Market Context and Demand</t>
  </si>
  <si>
    <t>Questions</t>
  </si>
  <si>
    <t>Drop Down Answer</t>
  </si>
  <si>
    <t>Benchmarks &amp; Logic (matrix)</t>
  </si>
  <si>
    <t>What % of all city/corridor trips are on minibuses.</t>
  </si>
  <si>
    <t>Use city stats or your counts; an estimate is OK.</t>
  </si>
  <si>
    <t>What share of motorized trips (or PT trips) do minibuses serve?</t>
  </si>
  <si>
    <t>Share of trips</t>
  </si>
  <si>
    <t>Growing</t>
  </si>
  <si>
    <t>Stable</t>
  </si>
  <si>
    <t>Declining</t>
  </si>
  <si>
    <t>Are passenger numbers increasing, flat, or falling.</t>
  </si>
  <si>
    <t>Use ticketing/loads/queue length vs last 6–12 months.</t>
  </si>
  <si>
    <t>Is demand growing, stable, or declining on the target corridors?</t>
  </si>
  <si>
    <t>High (≥ 40%)</t>
  </si>
  <si>
    <t>Go</t>
  </si>
  <si>
    <t>Conditional</t>
  </si>
  <si>
    <t>Medium (25–39%)</t>
  </si>
  <si>
    <t>No-Go</t>
  </si>
  <si>
    <t>Low (15–24%)</t>
  </si>
  <si>
    <t>Very low (&lt; 15%)</t>
  </si>
  <si>
    <t>Operational Feasibility</t>
  </si>
  <si>
    <t>Drop Down or Manual Answer</t>
  </si>
  <si>
    <t>Interpretation</t>
  </si>
  <si>
    <t>Km one vehicle covers per day on this route.</t>
  </si>
  <si>
    <t>Round-trip distance × trips per day.</t>
  </si>
  <si>
    <t>Average daily distance per vehicle on the target route (km)</t>
  </si>
  <si>
    <t>R bucket (Daily km ÷ Usable range)</t>
  </si>
  <si>
    <t>None</t>
  </si>
  <si>
    <t>Overnight ≥6h</t>
  </si>
  <si>
    <t>Midday ≥45 min</t>
  </si>
  <si>
    <t>Both</t>
  </si>
  <si>
    <t>If the route can be done within ≤80% of usable range, it’s Go with any planned window (except when there’s no defined window at all → Conditional for caution).</t>
  </si>
  <si>
    <t>True driving range in your conditions (not brochure).</t>
  </si>
  <si>
    <t>Use pilot/vendor tests; subtract ~10–20% safety margin.</t>
  </si>
  <si>
    <t>Candidate EV’s real-world range per charge (km)</t>
  </si>
  <si>
    <t>R ≤ 0.80 (comfortable)</t>
  </si>
  <si>
    <t>If it exceeds usable range (R&gt;1.0), you need a dependable midday top-up; without it, it’s Conditional (overnight only) or No-Go (no window).</t>
  </si>
  <si>
    <t>Total hours available for charging each day.</t>
  </si>
  <si>
    <t>State overnight hours and any midday layover time.</t>
  </si>
  <si>
    <t>Charging window available within the schedule</t>
  </si>
  <si>
    <t>0.80 &lt; R ≤ 1.00 (tight)</t>
  </si>
  <si>
    <t>If it’s far beyond usable range (R&gt;1.2), treat as No-Go unless you have robust on-route top-up (then Conditional while you validate charger power/schedule).</t>
  </si>
  <si>
    <t>Conditions that reduce range and raise energy use.</t>
  </si>
  <si>
    <t>Pick Normal or Challenging (hills, high heat, rough roads, heavy loads, stop-go).</t>
  </si>
  <si>
    <t>Route severity (hills/heat/stop-go/rough roads). Challenging = sustained hills, frequent stop-go, high temperatures, or heavy loads that reduce range.</t>
  </si>
  <si>
    <t>Normal</t>
  </si>
  <si>
    <t>1.00 &lt; R ≤ 1.20 (needs top-up)</t>
  </si>
  <si>
    <t>Conditional (range short; needs ops change)</t>
  </si>
  <si>
    <t>R &gt; 1.20 (beyond range)</t>
  </si>
  <si>
    <t>Conditional (only if dependable fast top-up)</t>
  </si>
  <si>
    <t>Electricity Infrastructure</t>
  </si>
  <si>
    <t>Total price per kWh incl. taxes/fees.</t>
  </si>
  <si>
    <t>Quote tariff type and price.</t>
  </si>
  <si>
    <t>What is the all-in electricity tariff for charging (USD/kWh or local currency/kWh)?</t>
  </si>
  <si>
    <t>Cost ratio bucket</t>
  </si>
  <si>
    <t>Strong supply</t>
  </si>
  <si>
    <t>Moderate supply</t>
  </si>
  <si>
    <t>Weak supply</t>
  </si>
  <si>
    <t>Energy used per km by the EV.</t>
  </si>
  <si>
    <t>From pilots, OEM/supplier specs, or a proxy value (if exact route data is not available yet). Proxy options are listed on the Data sheet (U2:V4).</t>
  </si>
  <si>
    <t>What is the expected average energy consumption of the e-minibus (kWh per km)?</t>
  </si>
  <si>
    <t>≤ 0.90</t>
  </si>
  <si>
    <t>Pump price you pay now.</t>
  </si>
  <si>
    <t>Use current pump price in local currency.</t>
  </si>
  <si>
    <t>What is the current diesel price (per litre)?</t>
  </si>
  <si>
    <t>0.90–1.10</t>
  </si>
  <si>
    <t>Real-world diesel efficiency.</t>
  </si>
  <si>
    <t>Km driven ÷ litres bought over a recent month.</t>
  </si>
  <si>
    <t>What is the typical fuel economy of your current minibus (km per litre)?</t>
  </si>
  <si>
    <t>&gt; 1.10</t>
  </si>
  <si>
    <t>Highest charger power needed at one time to meet timetable.</t>
  </si>
  <si>
    <t>Optional for quick check—enter a number (kW) if known, or type "Unsure/Unclear" (this input will be ignored in the assessment).</t>
  </si>
  <si>
    <t>What peak charging power do you need at the site to meet operations (kW)?</t>
  </si>
  <si>
    <t>Capacity the utility has formally offered.</t>
  </si>
  <si>
    <t>From utility letter/offer. Enter a number (kW) if confirmed, or type "Unsure/Unclear" (this input will be ignored in the assessment).</t>
  </si>
  <si>
    <t>How much grid capacity has the utility confirmed is available for your connection (kW)?</t>
  </si>
  <si>
    <t>Typical weekly outage hours (load-shedding/faults).</t>
  </si>
  <si>
    <t>Use logs or estimate.</t>
  </si>
  <si>
    <t>On average, how many hours per week does the grid supply go down at the site?</t>
  </si>
  <si>
    <t>How far you are with sites and power.</t>
  </si>
  <si>
    <t>Pick the best fit status. If “None / Uncertain”, treat this as a gap to resolve (not a final feasibility judgement).</t>
  </si>
  <si>
    <t>What is the status of charging sites and utility connection?</t>
  </si>
  <si>
    <t>Installed / Operational</t>
  </si>
  <si>
    <t>Policy Environment:</t>
  </si>
  <si>
    <t>Taxes/charges applied to EV minibus purchase/import.</t>
  </si>
  <si>
    <t>Use current national rates.</t>
  </si>
  <si>
    <t>Vehicle import duty / VAT / excise on e-minibuses (%)</t>
  </si>
  <si>
    <t>Duty bucket (Dmax)</t>
  </si>
  <si>
    <t>All 4 enablers favourable&lt;br&gt;(F=4)</t>
  </si>
  <si>
    <t>3 favourable&lt;br&gt;(F=3)</t>
  </si>
  <si>
    <t>2 favourable&lt;br&gt;(F=2)</t>
  </si>
  <si>
    <t>1 favourable&lt;br&gt;(F=1)</t>
  </si>
  <si>
    <t>0 favourable&lt;br&gt;(F=0)</t>
  </si>
  <si>
    <t>Taxes on charging equipment and spares.</t>
  </si>
  <si>
    <t>Import duty / VAT on chargers &amp; parts (%)</t>
  </si>
  <si>
    <t>&gt; 50%</t>
  </si>
  <si>
    <t>Is it legal to register EVs for passenger service now.</t>
  </si>
  <si>
    <t>Answer with supporting authority if known.</t>
  </si>
  <si>
    <t>Can EV minibuses be registered &amp; licensed as PSVs under current law?</t>
  </si>
  <si>
    <t>Yes</t>
  </si>
  <si>
    <t>40–50%</t>
  </si>
  <si>
    <t>Do national standards exist and apply (vehicle, connector, safety).</t>
  </si>
  <si>
    <t>Check standards body or regulator.</t>
  </si>
  <si>
    <t>Are EV &amp; charger standards/codes (homologation, plugs, safety) in force?</t>
  </si>
  <si>
    <t>Partial</t>
  </si>
  <si>
    <t>30–&lt;40%</t>
  </si>
  <si>
    <t>Whether EV tariff exists and whether resale per kWh is allowed.</t>
  </si>
  <si>
    <t>Describe current rule/tariff.</t>
  </si>
  <si>
    <t>Charging business model / tariff status</t>
  </si>
  <si>
    <t xml:space="preserve">Allowed at standard tariff </t>
  </si>
  <si>
    <t>20–&lt;30%</t>
  </si>
  <si>
    <t>Government plans/targets supporting EVs.</t>
  </si>
  <si>
    <t>State status and reference if any.</t>
  </si>
  <si>
    <t>National/City e-mobility strategy &amp; targets</t>
  </si>
  <si>
    <t>Adopted</t>
  </si>
  <si>
    <t>10–&lt;20%</t>
  </si>
  <si>
    <t>Any financial support you can apply for.</t>
  </si>
  <si>
    <t>List active programmes or say none.</t>
  </si>
  <si>
    <t>Incentives for EVs/chargers (tax relief, grants, RBF)</t>
  </si>
  <si>
    <t>Available</t>
  </si>
  <si>
    <t>&lt; 10%</t>
  </si>
  <si>
    <t>Conditional ★</t>
  </si>
  <si>
    <t>Financial Outlook</t>
  </si>
  <si>
    <t>How you can pay for vehicles/chargers today.</t>
  </si>
  <si>
    <t>Pick the most realistic option.</t>
  </si>
  <si>
    <t>Which financing path is realistically available to you right now?</t>
  </si>
  <si>
    <t>PAYD/Lease secured</t>
  </si>
  <si>
    <t>Rule / Score band →</t>
  </si>
  <si>
    <t>FX Low</t>
  </si>
  <si>
    <t>FX Moderate</t>
  </si>
  <si>
    <t>FX High</t>
  </si>
  <si>
    <t>Cash you can put down upfront.</t>
  </si>
  <si>
    <t>Enter % of vehicle price.</t>
  </si>
  <si>
    <t>What deposit / down-payment can you put down as a % of vehicle price?</t>
  </si>
  <si>
    <t>How much more EV costs than diesel option.</t>
  </si>
  <si>
    <t>((EV price – diesel price) ÷ diesel price) × 100.</t>
  </si>
  <si>
    <t>What is the EV purchase price premium vs the diesel you’d otherwise buy? (%) (how much higher is the EV price vs ICE price)</t>
  </si>
  <si>
    <t>Any Kill condition</t>
  </si>
  <si>
    <t>Best confirmed support so far (vehicle/battery, uptime, parts).</t>
  </si>
  <si>
    <t>Summarize written terms.</t>
  </si>
  <si>
    <t>What is the strongest warranty &amp; after-sales support you have in writing?</t>
  </si>
  <si>
    <t>3 years</t>
  </si>
  <si>
    <t>Score ≥ 11</t>
  </si>
  <si>
    <t>Portion of costs priced in USD/EUR etc.</t>
  </si>
  <si>
    <t>Note currency and % exposed.</t>
  </si>
  <si>
    <t>What is your foreign-exchange (FX) exposure on the vehicle purchase &amp; major O&amp;M?</t>
  </si>
  <si>
    <t>High</t>
  </si>
  <si>
    <t>Score 7–10</t>
  </si>
  <si>
    <t>How stable income is and if fares can change.</t>
  </si>
  <si>
    <t>Describe regulation or flexibility.</t>
  </si>
  <si>
    <t>How certain are your revenues and/or your ability to adjust fares if costs change?</t>
  </si>
  <si>
    <t xml:space="preserve">Moderate </t>
  </si>
  <si>
    <t>Score ≤ 6</t>
  </si>
  <si>
    <t>Overall Stakeholder Readiness</t>
  </si>
  <si>
    <t>Named government unit/taskforce coordinating e‑mobility.</t>
  </si>
  <si>
    <t>State status.</t>
  </si>
  <si>
    <t>Policy: Is there a named government lead (taskforce or unit) coordinating e-mobility?</t>
  </si>
  <si>
    <t>No</t>
  </si>
  <si>
    <t>Condition (apply in this order)</t>
  </si>
  <si>
    <t>Outcome</t>
  </si>
  <si>
    <t>Comment</t>
  </si>
  <si>
    <t>Reduced duty/VAT or similar for EVs/chargers.</t>
  </si>
  <si>
    <t>Fiscal: Are EVs/chargers benefiting from reduced import duty/VAT or other incentives?</t>
  </si>
  <si>
    <t>Official EV tariff now or confirmed in writing.</t>
  </si>
  <si>
    <t>Tariffs: Has the utility approved an EV charging tariff or written tariff commitment?</t>
  </si>
  <si>
    <t>In progress</t>
  </si>
  <si>
    <t>N ≥ 7</t>
  </si>
  <si>
    <t>Too many hard gaps</t>
  </si>
  <si>
    <t>Formal letter offering kW for your site(s).</t>
  </si>
  <si>
    <t>Grid: Has the utility issued a written capacity/connection offer for your charging site(s)?</t>
  </si>
  <si>
    <t>U ≥ 5 (and N &lt; 7)</t>
  </si>
  <si>
    <t>Insufficient clarity</t>
  </si>
  <si>
    <t>Clear process &amp; timelines for charger permits.</t>
  </si>
  <si>
    <t>Permits: Are permitting/approvals for chargers defined with a fast-track process?</t>
  </si>
  <si>
    <t>N ≤ 2 AND Y ≥ 6 AND Index ≥ 0.70</t>
  </si>
  <si>
    <t>Strong alignment</t>
  </si>
  <si>
    <t>Lease/MoU granting rights to build chargers.</t>
  </si>
  <si>
    <t>Sites: Do you have signed site control (lease/MoU) for at least one charging location?</t>
  </si>
  <si>
    <t>N ≤ 6 AND Index ≥ 0.40 (and not Go)</t>
  </si>
  <si>
    <t>Partial readiness</t>
  </si>
  <si>
    <t>A real term sheet/product is available now.</t>
  </si>
  <si>
    <t>Finance: Do banks/DFIs have a live product/term sheet for EVs or chargers?</t>
  </si>
  <si>
    <t>Otherwise</t>
  </si>
  <si>
    <t>Below threshold</t>
  </si>
  <si>
    <t>Board resolution/SACCO minutes agreeing to pilot EVs.</t>
  </si>
  <si>
    <t>Operator buy-in: Has the operator/SACCO passed a board resolution to pilot EVs?</t>
  </si>
  <si>
    <t>Signed data‑sharing (GPS/energy) and KPI list for the pilot.</t>
  </si>
  <si>
    <t>Data &amp; KPIs: Is there a signed data-sharing agreement (GPS/energy) and KPI list for the pilot?</t>
  </si>
  <si>
    <t>Driver/mechanic training with dates &amp; provider.</t>
  </si>
  <si>
    <t>Training: Is a driver/mechanic training plan approved with dates and a provider?</t>
  </si>
  <si>
    <t>OEM/service guarantees (parts, uptime, battery).</t>
  </si>
  <si>
    <t>After-sales: Do OEMs/service partners guarantee parts, uptime and battery warranty in writing?</t>
  </si>
  <si>
    <t>Environmental/social requirements incl. battery end‑of‑life.</t>
  </si>
  <si>
    <t>ESG/ESIA: Are environmental &amp; social requirements (incl. battery end-of-life) defined and budgeted?</t>
  </si>
  <si>
    <t>Plan for users, community, regulators messaging.</t>
  </si>
  <si>
    <t>Public comms: Is a basic communications plan in place (users, community, regulators)?</t>
  </si>
  <si>
    <t>Risk register and steering committee with schedule.</t>
  </si>
  <si>
    <t>Risk &amp; governance: Is there a risk register and a cross-agency steering committee meeting schedule?</t>
  </si>
  <si>
    <t>Section</t>
  </si>
  <si>
    <t>Item</t>
  </si>
  <si>
    <t>What it means (plain language)</t>
  </si>
  <si>
    <t>In the model (sheet!cell / columns)</t>
  </si>
  <si>
    <t>What you do</t>
  </si>
  <si>
    <t>Where to get this info</t>
  </si>
  <si>
    <t>How the model uses it (logic + figures)</t>
  </si>
  <si>
    <t>HOW TO USE THIS MODEL</t>
  </si>
  <si>
    <t>Purpose</t>
  </si>
  <si>
    <t>Fast Conditional Go / Maybe/ No‑Go screen across five areas: Market, Operations, Electricity Infrastructure, Policy, Finance, and Overall Readiness.</t>
  </si>
  <si>
    <t>DashBoard!A1:F2</t>
  </si>
  <si>
    <t>Answer the drop‑downs or numbers on **Quick Readiness Check**; then read the **DashBoard** verdicts.</t>
  </si>
  <si>
    <t>—</t>
  </si>
  <si>
    <t>Each block has a small rule‑set (matrix or thresholds) that returns **Conditional Go / Maybe / No‑Go** and rolls into the overall view.</t>
  </si>
  <si>
    <t>MARKET CONTEXT AND DEMAND</t>
  </si>
  <si>
    <t>% of trips on minibuses</t>
  </si>
  <si>
    <t>Share of all corridor/city trips carried by minibuses.</t>
  </si>
  <si>
    <t>Quick Readiness Check!C3:D3</t>
  </si>
  <si>
    <t>Pick **High / Medium / Low / Very low** using your latest mode share.</t>
  </si>
  <si>
    <t>Household travel survey; OD counts; regulator stats.</t>
  </si>
  <si>
    <t>Matrix with **passenger trend** below: High (≥40%) is favourable; **Very low (&lt;15%)** is **No‑Go** regardless of trend.</t>
  </si>
  <si>
    <t>Passenger trend</t>
  </si>
  <si>
    <t>Whether minibus passenger numbers are growing, stable or declining.</t>
  </si>
  <si>
    <t>Quick Readiness Check!C4:D4</t>
  </si>
  <si>
    <t>Select **Growing / Stable / Declining**.</t>
  </si>
  <si>
    <t>Ticketing/waybill data; surveys; operator associations.</t>
  </si>
  <si>
    <t>Combined with mode share above: **Growing** tends to lift to **Go**, **Declining** pushes towards **Conditional/No‑Go** at lower shares.</t>
  </si>
  <si>
    <t>Market block decision</t>
  </si>
  <si>
    <t>Result for the Market block.</t>
  </si>
  <si>
    <t>Quick Readiness Check!C8</t>
  </si>
  <si>
    <t>No action—calculated.</t>
  </si>
  <si>
    <t>If share is **Very low (&lt;15%)** ⇒ **No‑Go**. Otherwise matrix returns **Conditional Go / Maybe / No‑Go** based on both inputs.</t>
  </si>
  <si>
    <t>OPERATIONAL FEASIBILITY</t>
  </si>
  <si>
    <t>Daily km per vehicle</t>
  </si>
  <si>
    <t>Typical kilometres one vehicle must cover per day on the route.</t>
  </si>
  <si>
    <t>Quick Readiness Check!C12:D12</t>
  </si>
  <si>
    <t>Enter km/day (or select).</t>
  </si>
  <si>
    <t>Telematics; duty rosters; odometer logs.</t>
  </si>
  <si>
    <t>Used with **true range** and **charging hours** to assess fit.</t>
  </si>
  <si>
    <t>True EV range in your conditions</t>
  </si>
  <si>
    <t>Realistic one‑charge range under local conditions (not brochure).</t>
  </si>
  <si>
    <t>Quick Readiness Check!C13:D13</t>
  </si>
  <si>
    <t>Enter km of real range (consider terrain, load, temperature).</t>
  </si>
  <si>
    <t>OEM tests; pilot data; Module A adjusted range.</t>
  </si>
  <si>
    <t>Compared to daily km and charge windows. If range fits **overnight only** → **Conditional**; if **no window** → **No‑Go**.</t>
  </si>
  <si>
    <t>Total charging hours available</t>
  </si>
  <si>
    <t>Sum of practical overnight + midday windows in hours.</t>
  </si>
  <si>
    <t>Quick Readiness Check!C14:D14</t>
  </si>
  <si>
    <t>Enter hours (e.g., Overnight ≥6h; Midday ≥45 min; Both; None/Uncertain).</t>
  </si>
  <si>
    <t>Depot schedule; crew shifts; grid curfew/load‑shedding plan.</t>
  </si>
  <si>
    <t>If hours are uncertain or too short, the result is more conservative (**Conditional** while you validate).</t>
  </si>
  <si>
    <t>Range stress factor R</t>
  </si>
  <si>
    <t>Factor capturing conditions that reduce range / raise energy use.</t>
  </si>
  <si>
    <t>Quick Readiness Check!C15:E16</t>
  </si>
  <si>
    <t>Select a band (e.g., **R ≤ 1.00**, **1.00–1.20**, **R &gt; 1.20**).</t>
  </si>
  <si>
    <t>Route profile (hills, heat/cold), load patterns, stop density.</t>
  </si>
  <si>
    <t>Rule of thumb: **R ≤ 1.00 → Go**; **1.00–1.20 → Go/Conditional**; **R &gt; 1.20 → No‑Go** (unless dependable fast top‑up exists).</t>
  </si>
  <si>
    <t>Operations block decision</t>
  </si>
  <si>
    <t>Result for the Operations block.</t>
  </si>
  <si>
    <t>Quick Readiness Check!C17</t>
  </si>
  <si>
    <t>Combines daily km, true range, charge hours and R to return **Conditional Go / Maybe / No‑Go**.</t>
  </si>
  <si>
    <t>ELECTRICITY INFRASTRUCTURE</t>
  </si>
  <si>
    <t>Electricity price (incl. taxes/fees)</t>
  </si>
  <si>
    <t>Delivered cost per kWh you would pay for charging.</t>
  </si>
  <si>
    <t>Quick Readiness Check!C21:D21</t>
  </si>
  <si>
    <t>Enter the tariff (currency/kWh) and select supply quality if prompted.</t>
  </si>
  <si>
    <t>Utility tariff booklet; invoices; regulator decisions.</t>
  </si>
  <si>
    <t>Interpreted with **supply strength** (**Strong/Moderate/Weak**) to set feasibility.</t>
  </si>
  <si>
    <t>EV efficiency (kWh/km)</t>
  </si>
  <si>
    <t>Real‑world battery‑to‑wheel energy per kilometre.</t>
  </si>
  <si>
    <t>Quick Readiness Check!C22:D22</t>
  </si>
  <si>
    <t>Enter kWh/km (≤0.90 usually favourable).</t>
  </si>
  <si>
    <t>Pilot runs; OEM data; Module A adjusted efficiency.</t>
  </si>
  <si>
    <t>Threshold example: **≤0.90 → Go**, higher values push **Conditional/No‑Go**.</t>
  </si>
  <si>
    <t>Diesel price &amp; efficiency</t>
  </si>
  <si>
    <t>Reference pump price and diesel km/L for comparison.</t>
  </si>
  <si>
    <t>Quick Readiness Check!C23:C24 (price &amp; km/L)</t>
  </si>
  <si>
    <t>Enter current pump price and real‑world km/L.</t>
  </si>
  <si>
    <t>Energy regulator bulletin; fuel receipts; logbooks.</t>
  </si>
  <si>
    <t>Used for quick parity sense‑check versus electricity economics.</t>
  </si>
  <si>
    <t>Peak charger power needed</t>
  </si>
  <si>
    <t>Maximum simultaneous charger kW required to meet timetable.</t>
  </si>
  <si>
    <t>Quick Readiness Check!C25:D25</t>
  </si>
  <si>
    <t>Insert the number (kW).</t>
  </si>
  <si>
    <t>Module A outputs; depot charge plan.</t>
  </si>
  <si>
    <t>Feasibility improves if this fits your site’s offered capacity.</t>
  </si>
  <si>
    <t>Utility capacity offered (kW)</t>
  </si>
  <si>
    <t>Formal kW offer or permit from the utility.</t>
  </si>
  <si>
    <t>Quick Readiness Check!C26:D26</t>
  </si>
  <si>
    <t>Insert offered kW (from utility letter).</t>
  </si>
  <si>
    <t>Utility offer/permit letter; connection estimate.</t>
  </si>
  <si>
    <t>If peak charger power / confirmed grid capacity is unknown early, leave blank and treat as a gap to close (not an automatic No-Go).</t>
  </si>
  <si>
    <t>Weekly outage hours</t>
  </si>
  <si>
    <t>Typical weekly hours of load‑shedding/fault outages.</t>
  </si>
  <si>
    <t>Quick Readiness Check!C27:D27</t>
  </si>
  <si>
    <t>Insert hours/week.</t>
  </si>
  <si>
    <t>Utility stats; site logs; national load‑shedding data.</t>
  </si>
  <si>
    <t>High outage hours increase risk; pushes to **Conditional/No‑Go** unless backup mitigations exist.</t>
  </si>
  <si>
    <t>Sites &amp; power progress</t>
  </si>
  <si>
    <t>Status of depots/sites and power procurement.</t>
  </si>
  <si>
    <t>Quick Readiness Check!C28:D28</t>
  </si>
  <si>
    <t>Pick **None/Uncertain / Planned sites / Utility committed / Installed**.</t>
  </si>
  <si>
    <t>Site control docs; EPC/utility correspondence.</t>
  </si>
  <si>
    <t>Later statuses score better; early phases tend to **Conditional/No‑Go**.</t>
  </si>
  <si>
    <t>Electricity block decision</t>
  </si>
  <si>
    <t>Result for the Electricity block.</t>
  </si>
  <si>
    <t>Quick Readiness Check!C29</t>
  </si>
  <si>
    <t>Combines price, efficiency, capacity, outages and site status.</t>
  </si>
  <si>
    <t>POLICY ENVIRONMENT</t>
  </si>
  <si>
    <t>Vehicle taxes</t>
  </si>
  <si>
    <t>VAT/import duty/excise on EV minibus purchase/import.</t>
  </si>
  <si>
    <t>Quick Readiness Check!C33:D33</t>
  </si>
  <si>
    <t>Enter % or choose bracket (Favourable (F=1), Mixed (F=2), 0 favourable (F=0)).</t>
  </si>
  <si>
    <t>Revenue authority; customs tariff book.</t>
  </si>
  <si>
    <t>Higher tax burden pushes towards **No‑Go**; favourable relief improves the verdict.</t>
  </si>
  <si>
    <t>Charger/parts taxes</t>
  </si>
  <si>
    <t>VAT on charging equipment/spares.</t>
  </si>
  <si>
    <t>Quick Readiness Check!C34:D34</t>
  </si>
  <si>
    <t>Enter % or select bracket.</t>
  </si>
  <si>
    <t>Revenue notices; green‑tech incentives.</t>
  </si>
  <si>
    <t>High VAT/duty burdens reduce feasibility.</t>
  </si>
  <si>
    <t>Legal to register EVs</t>
  </si>
  <si>
    <t>Ability to register EVs for passenger service now.</t>
  </si>
  <si>
    <t>Quick Readiness Check!C35:D35</t>
  </si>
  <si>
    <t>Select **Yes/No**.</t>
  </si>
  <si>
    <t>Transport authority; type‑approval/homologation.</t>
  </si>
  <si>
    <t>Binary gate—**No** usually drives **No‑Go**.</t>
  </si>
  <si>
    <t>Standards exist &amp; apply</t>
  </si>
  <si>
    <t>National standards (vehicle, connector) exist and are adopted.</t>
  </si>
  <si>
    <t>Quick Readiness Check!C36:D36</t>
  </si>
  <si>
    <t>Select **Adopted / Draft / None**.</t>
  </si>
  <si>
    <t>Standards body; regulator gazettes.</t>
  </si>
  <si>
    <t>Adopted standards → **Go/Conditional**; none → **No‑Go**.</t>
  </si>
  <si>
    <t>EV tariff &amp; resale legality</t>
  </si>
  <si>
    <t>EV tariff exists and resale per kWh allowed (for CPOs).</t>
  </si>
  <si>
    <t>Quick Readiness Check!C37:D37</t>
  </si>
  <si>
    <t>Select **Yes/Partial/No**; add resale status.</t>
  </si>
  <si>
    <t>Energy law; tariff schedules; regulator letters.</t>
  </si>
  <si>
    <t>Yes + resale allowed → **Go**; ‘No’ → **No‑Go**.</t>
  </si>
  <si>
    <t>Government plans/targets</t>
  </si>
  <si>
    <t>Stated EV strategy/targets supporting adoption.</t>
  </si>
  <si>
    <t>Quick Readiness Check!C38:D38</t>
  </si>
  <si>
    <t>Select **Available / Planned / None**.</t>
  </si>
  <si>
    <t>Policy white papers; strategy docs.</t>
  </si>
  <si>
    <t>Available/clear targets support **Go**; none → **Conditional/No‑Go**.</t>
  </si>
  <si>
    <t>Financial support available</t>
  </si>
  <si>
    <t>Active grants/credit lines/tax breaks that can be applied.</t>
  </si>
  <si>
    <t>Quick Readiness Check!C39:D39</t>
  </si>
  <si>
    <t>Select **Yes/Partial/No**.</t>
  </si>
  <si>
    <t>DFI/green fund windows; tax schedules.</t>
  </si>
  <si>
    <t>Improves policy index and can lift borderline cases to **Conditional/Go**.</t>
  </si>
  <si>
    <t>Policy block decision</t>
  </si>
  <si>
    <t>Result for the Policy block.</t>
  </si>
  <si>
    <t>Quick Readiness Check!C41</t>
  </si>
  <si>
    <t>Aggregates the items above via a scoring matrix to **Conditional Go / Maybe / No‑Go**.</t>
  </si>
  <si>
    <t>FINANCIAL OUTLOOK</t>
  </si>
  <si>
    <t>How you can pay</t>
  </si>
  <si>
    <t>Financing path available today for vehicles/chargers.</t>
  </si>
  <si>
    <t>Quick Readiness Check!C44:D44</t>
  </si>
  <si>
    <t>Pick the most realistic option; set FX exposure band (Low/Moderate/High).</t>
  </si>
  <si>
    <t>Bank/DFI term sheets; internal capital plan.</t>
  </si>
  <si>
    <t>Used with other items to form the finance verdict.</t>
  </si>
  <si>
    <t>Upfront equity / deposit (%)</t>
  </si>
  <si>
    <t>Cash you can put down as a share of vehicle price.</t>
  </si>
  <si>
    <t>Quick Readiness Check!C45:D45</t>
  </si>
  <si>
    <t>Insert % (e.g., 25%).</t>
  </si>
  <si>
    <t>Finance policy; treasury plan.</t>
  </si>
  <si>
    <t>Higher deposits improve feasibility.</t>
  </si>
  <si>
    <t>EV price delta vs diesel</t>
  </si>
  <si>
    <t>How much more EV costs than diesel.</t>
  </si>
  <si>
    <t>Quick Readiness Check!C46:D46</t>
  </si>
  <si>
    <t>Insert % delta ((EV − ICE)/ICE).</t>
  </si>
  <si>
    <t>Supplier quotes; tender results.</t>
  </si>
  <si>
    <t>Large deltas may be a **kill condition** (sheet flags as **No‑Go** above a limit).</t>
  </si>
  <si>
    <t>Support/assurance score</t>
  </si>
  <si>
    <t>Score for support (uptime, parts, battery, OEM commitments).</t>
  </si>
  <si>
    <t>Quick Readiness Check!C47:D47</t>
  </si>
  <si>
    <t>Select band; **Score ≥ 11** signals stronger support.</t>
  </si>
  <si>
    <t>OEM SLAs; service contracts; battery warranty letters.</t>
  </si>
  <si>
    <t>**Score ≥ 11 → Go**; lower scores **Conditional**.</t>
  </si>
  <si>
    <t>FX exposure</t>
  </si>
  <si>
    <t>Portion of costs priced in USD/EUR, etc.</t>
  </si>
  <si>
    <t>Quick Readiness Check!C48:D48</t>
  </si>
  <si>
    <t>Select **Low/Moderate/High** and note currency.</t>
  </si>
  <si>
    <t>Supplier quotes; tariff indexing; finance offers.</t>
  </si>
  <si>
    <t>Higher FX exposure pushes risk towards **Conditional/No‑Go**.</t>
  </si>
  <si>
    <t>Revenue stability &amp; tariff flexibility</t>
  </si>
  <si>
    <t>How stable income is and whether fares can change.</t>
  </si>
  <si>
    <t>Quick Readiness Check!C49:D49</t>
  </si>
  <si>
    <t>Select band; sheet maps to a score.</t>
  </si>
  <si>
    <t>Contracts; regulator rules; historic variance.</t>
  </si>
  <si>
    <t>**Score ≤ 6 → No‑Go**; stronger positions support **Go**.</t>
  </si>
  <si>
    <t>Finance block decision</t>
  </si>
  <si>
    <t>Result for the Finance block.</t>
  </si>
  <si>
    <t>Quick Readiness Check!C50</t>
  </si>
  <si>
    <t>Combines finance items (equity, delta, support, FX, revenue) into **Conditional Go / Maybe / No‑Go**.</t>
  </si>
  <si>
    <t>OVERALL STAKEHOLDER READINESS</t>
  </si>
  <si>
    <t>Ten enabling items (gates)</t>
  </si>
  <si>
    <t>Checklist of ten must‑have items to launch a pilot responsibly.</t>
  </si>
  <si>
    <t>Quick Readiness Check!C54:D66</t>
  </si>
  <si>
    <t>Mark **Please Answer** items honestly (Yes/Partial/No).</t>
  </si>
  <si>
    <t>Regulators; utilities; OEMs; your governance team.</t>
  </si>
  <si>
    <t>Examples include: EV tariff in place, utility kW letter, permit process clarity, site lease/MoU, finance term sheet, board/SACCO resolution, data‑sharing &amp; KPIs, training scheduled, OEM guarantees, E&amp;S compliance, comms plan, risk register.</t>
  </si>
  <si>
    <t>Gate fail logic</t>
  </si>
  <si>
    <t>How many hard gaps are acceptable.</t>
  </si>
  <si>
    <t>Quick Readiness Check!C55:E59; C67</t>
  </si>
  <si>
    <t>“No-Go” indicates a hard blocker OR that critical gaps are unresolved at this stage (close gaps and re-assess). Fiscal incentives are not treated as a hard stop by themselves.</t>
  </si>
  <si>
    <t>Overall readiness decision</t>
  </si>
  <si>
    <t>Result for the Overall Readiness block.</t>
  </si>
  <si>
    <t>DashBoard!F2</t>
  </si>
  <si>
    <t>Combines the ten‑item checklist into **Conditional Go / Maybe / No‑Go**.</t>
  </si>
  <si>
    <t>Please Answer</t>
  </si>
  <si>
    <t xml:space="preserve">Please Answer </t>
  </si>
  <si>
    <t>Please answer</t>
  </si>
  <si>
    <t xml:space="preserve">Please answer </t>
  </si>
  <si>
    <t>Special EV tariff or Allowed resale</t>
  </si>
  <si>
    <t>8 years</t>
  </si>
  <si>
    <t>Low</t>
  </si>
  <si>
    <t>Challeging</t>
  </si>
  <si>
    <t>Planned sites (identified)</t>
  </si>
  <si>
    <t>Draft/In progress</t>
  </si>
  <si>
    <t>Planned</t>
  </si>
  <si>
    <t>5 years</t>
  </si>
  <si>
    <t>Loan indicative</t>
  </si>
  <si>
    <t>Utility committed (offer/permit)</t>
  </si>
  <si>
    <t>Not allowed/Unclear</t>
  </si>
  <si>
    <t>None</t>
  </si>
  <si>
    <t>None/Uncertain</t>
  </si>
  <si>
    <t>Unknown/Unclear</t>
  </si>
  <si>
    <t>Unsure/Unclear</t>
  </si>
  <si>
    <t>Proxy kWh/km (use if unknown)</t>
  </si>
  <si>
    <t>Typical</t>
  </si>
  <si>
    <t>Overall Quick Readiness</t>
  </si>
  <si>
    <t>Proceed conditionally: validate demand baseline and growth, then re-run.</t>
  </si>
  <si>
    <t>Enter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</si>
</sst>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scheme val="minor"/>
    </font>
    <font>
      <sz val="11"/>
      <color rgb="FFFFFFFF"/>
      <name val="Calibri"/>
    </font>
    <font>
      <b/>
      <sz val="16"/>
      <color rgb="FFFFFFFF"/>
      <name val="Calibri"/>
    </font>
    <font>
      <sz val="11"/>
      <color rgb="FF000000"/>
      <name val="Calibri"/>
    </font>
    <font>
      <b/>
      <sz val="12"/>
      <color theme="1"/>
      <name val="Calibri"/>
    </font>
    <font>
      <sz val="11"/>
      <color theme="1"/>
      <name val="Calibri"/>
    </font>
    <font>
      <b/>
      <sz val="11"/>
      <color theme="0"/>
      <name val="Calibri"/>
    </font>
    <font>
      <sz val="11"/>
      <color theme="0"/>
      <name val="Aptos Narrow"/>
    </font>
    <font>
      <sz val="11"/>
      <name val="Aptos Narrow"/>
    </font>
    <font>
      <sz val="11"/>
      <color theme="1"/>
      <name val="Aptos Narrow"/>
    </font>
    <font>
      <sz val="11"/>
      <color theme="1"/>
      <name val="Aptos Narrow"/>
      <scheme val="minor"/>
    </font>
    <font>
      <sz val="11"/>
      <color theme="1"/>
      <name val="Arial"/>
    </font>
    <font>
      <sz val="11"/>
      <color rgb="FF8ED873"/>
      <name val="Aptos Narrow"/>
    </font>
    <font>
      <sz val="11"/>
      <color rgb="FFFFC000"/>
      <name val="Aptos Narrow"/>
    </font>
    <font>
      <sz val="11"/>
      <color rgb="FFFF0000"/>
      <name val="Aptos Narrow"/>
    </font>
    <font>
      <sz val="11"/>
      <color rgb="FF00B050"/>
      <name val="Aptos Narrow"/>
    </font>
    <font>
      <b/>
      <sz val="11"/>
      <color theme="1"/>
      <name val="Aptos Narrow"/>
    </font>
    <font>
      <sz val="11"/>
      <color rgb="FF92D050"/>
      <name val="Aptos Narrow"/>
    </font>
    <font>
      <b/>
      <sz val="11"/>
      <color theme="1"/>
      <name val="Calibri"/>
    </font>
    <font>
      <b/>
      <sz val="11"/>
      <color rgb="FFFFFFFF"/>
      <name val="Calibri"/>
    </font>
  </fonts>
  <fills count="8">
    <fill>
      <patternFill patternType="none"/>
    </fill>
    <fill>
      <patternFill patternType="gray125"/>
    </fill>
    <fill>
      <patternFill patternType="solid">
        <fgColor rgb="FF002060"/>
        <bgColor rgb="FF002060"/>
      </patternFill>
    </fill>
    <fill>
      <patternFill patternType="solid">
        <fgColor rgb="FF215E99"/>
        <bgColor rgb="FF215E99"/>
      </patternFill>
    </fill>
    <fill>
      <patternFill patternType="solid">
        <fgColor theme="0"/>
        <bgColor theme="0"/>
      </patternFill>
    </fill>
    <fill>
      <patternFill patternType="solid">
        <fgColor rgb="FFF2F2F2"/>
        <bgColor rgb="FFF2F2F2"/>
      </patternFill>
    </fill>
    <fill>
      <patternFill patternType="solid">
        <fgColor rgb="FFF8E29A"/>
        <bgColor rgb="FFF8E29A"/>
      </patternFill>
    </fill>
    <fill>
      <patternFill patternType="solid">
        <fgColor rgb="FFFFFF0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DDDDDD"/>
      </left>
      <right style="thin">
        <color rgb="FFDDDDDD"/>
      </right>
      <top style="thin">
        <color rgb="FFDDDDDD"/>
      </top>
      <bottom style="thin">
        <color rgb="FFDDDDDD"/>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3" fillId="0" borderId="0" xfId="0" applyFont="1"/>
    <xf numFmtId="0" fontId="6" fillId="2" borderId="1" xfId="0" applyFont="1" applyFill="1" applyBorder="1" applyAlignment="1">
      <alignment horizontal="center" vertical="top"/>
    </xf>
    <xf numFmtId="0" fontId="9" fillId="0" borderId="0" xfId="0" applyFont="1"/>
    <xf numFmtId="0" fontId="9" fillId="3" borderId="2" xfId="0" applyFont="1" applyFill="1" applyBorder="1"/>
    <xf numFmtId="0" fontId="7" fillId="3" borderId="2" xfId="0" applyFont="1" applyFill="1" applyBorder="1" applyAlignment="1">
      <alignment horizontal="center"/>
    </xf>
    <xf numFmtId="0" fontId="10" fillId="0" borderId="0" xfId="0" applyFont="1"/>
    <xf numFmtId="0" fontId="9" fillId="4" borderId="2" xfId="0" applyFont="1" applyFill="1" applyBorder="1"/>
    <xf numFmtId="9" fontId="11" fillId="5" borderId="2" xfId="0" applyNumberFormat="1" applyFont="1" applyFill="1" applyBorder="1"/>
    <xf numFmtId="0" fontId="9" fillId="5" borderId="2" xfId="0" applyFont="1" applyFill="1" applyBorder="1"/>
    <xf numFmtId="0" fontId="11" fillId="5" borderId="2" xfId="0" applyFont="1" applyFill="1" applyBorder="1"/>
    <xf numFmtId="0" fontId="12" fillId="5" borderId="2" xfId="0" applyFont="1" applyFill="1" applyBorder="1"/>
    <xf numFmtId="0" fontId="13" fillId="5" borderId="2" xfId="0" applyFont="1" applyFill="1" applyBorder="1"/>
    <xf numFmtId="0" fontId="14" fillId="5" borderId="2" xfId="0" applyFont="1" applyFill="1" applyBorder="1"/>
    <xf numFmtId="0" fontId="9" fillId="0" borderId="0" xfId="0" applyFont="1" applyAlignment="1">
      <alignment horizontal="center"/>
    </xf>
    <xf numFmtId="0" fontId="7" fillId="2" borderId="2" xfId="0" applyFont="1" applyFill="1" applyBorder="1"/>
    <xf numFmtId="0" fontId="11" fillId="6" borderId="2" xfId="0" applyFont="1" applyFill="1" applyBorder="1"/>
    <xf numFmtId="0" fontId="9" fillId="0" borderId="0" xfId="0" applyFont="1" applyAlignment="1">
      <alignment wrapText="1"/>
    </xf>
    <xf numFmtId="0" fontId="13" fillId="0" borderId="0" xfId="0" applyFont="1"/>
    <xf numFmtId="0" fontId="12" fillId="0" borderId="0" xfId="0" applyFont="1"/>
    <xf numFmtId="0" fontId="11" fillId="0" borderId="0" xfId="0" applyFont="1"/>
    <xf numFmtId="0" fontId="9" fillId="4" borderId="2" xfId="0" applyFont="1" applyFill="1" applyBorder="1" applyAlignment="1">
      <alignment wrapText="1"/>
    </xf>
    <xf numFmtId="0" fontId="14" fillId="0" borderId="0" xfId="0" applyFont="1"/>
    <xf numFmtId="0" fontId="15" fillId="0" borderId="0" xfId="0" applyFont="1"/>
    <xf numFmtId="0" fontId="9" fillId="0" borderId="0" xfId="0" applyFont="1" applyAlignment="1">
      <alignment horizontal="center" vertical="center" wrapText="1"/>
    </xf>
    <xf numFmtId="0" fontId="16" fillId="0" borderId="0" xfId="0" applyFont="1" applyAlignment="1">
      <alignment horizontal="center" vertical="center" wrapText="1"/>
    </xf>
    <xf numFmtId="0" fontId="9" fillId="0" borderId="0" xfId="0" applyFont="1" applyAlignment="1">
      <alignment vertical="center" wrapText="1"/>
    </xf>
    <xf numFmtId="0" fontId="14" fillId="0" borderId="0" xfId="0" applyFont="1" applyAlignment="1">
      <alignment vertical="center" wrapText="1"/>
    </xf>
    <xf numFmtId="0" fontId="13" fillId="0" borderId="0" xfId="0" applyFont="1" applyAlignment="1">
      <alignment vertical="center" wrapText="1"/>
    </xf>
    <xf numFmtId="0" fontId="17" fillId="0" borderId="0" xfId="0" applyFont="1" applyAlignment="1">
      <alignment vertical="center" wrapText="1"/>
    </xf>
    <xf numFmtId="0" fontId="18" fillId="5" borderId="0" xfId="0" applyFont="1" applyFill="1"/>
    <xf numFmtId="0" fontId="19" fillId="2" borderId="3" xfId="0" applyFont="1" applyFill="1" applyBorder="1" applyAlignment="1">
      <alignment vertical="top"/>
    </xf>
    <xf numFmtId="0" fontId="3" fillId="0" borderId="3" xfId="0" applyFont="1" applyBorder="1" applyAlignment="1">
      <alignment vertical="top"/>
    </xf>
    <xf numFmtId="9" fontId="9" fillId="0" borderId="0" xfId="0" applyNumberFormat="1" applyFont="1"/>
    <xf numFmtId="0" fontId="0" fillId="7" borderId="0" xfId="0" applyFill="1"/>
    <xf numFmtId="0" fontId="7" fillId="2" borderId="2" xfId="0" applyFont="1" applyFill="1" applyBorder="1" applyAlignment="1">
      <alignment horizontal="center"/>
    </xf>
    <xf numFmtId="0" fontId="8" fillId="0" borderId="2" xfId="0" applyFont="1" applyBorder="1"/>
    <xf numFmtId="0" fontId="7" fillId="3" borderId="2" xfId="0" applyFont="1" applyFill="1" applyBorder="1" applyAlignment="1">
      <alignment horizontal="center"/>
    </xf>
    <xf numFmtId="0" fontId="9" fillId="0" borderId="0" xfId="0" applyFont="1" applyAlignment="1">
      <alignment horizontal="center"/>
    </xf>
    <xf numFmtId="0" fontId="0" fillId="0" borderId="0" xfId="0"/>
    <xf numFmtId="0" fontId="5" fillId="0" borderId="0" xfId="0" applyFont="1" applyAlignment="1">
      <alignment horizontal="left" vertical="top" wrapText="1"/>
    </xf>
    <xf numFmtId="0" fontId="4" fillId="0" borderId="0" xfId="0" applyFont="1" applyAlignment="1">
      <alignment horizontal="left" vertical="top"/>
    </xf>
    <xf numFmtId="0" fontId="0" fillId="0" borderId="0" xfId="0" applyAlignment="1">
      <alignment wrapText="1"/>
    </xf>
    <xf numFmtId="0" fontId="1" fillId="2" borderId="0" xfId="0" applyFont="1" applyFill="1"/>
    <xf numFmtId="0" fontId="2" fillId="2" borderId="0" xfId="0" applyFont="1" applyFill="1" applyAlignment="1">
      <alignment horizontal="center"/>
    </xf>
    <xf numFmtId="0" fontId="7" fillId="2" borderId="4" xfId="0" applyFont="1" applyFill="1" applyBorder="1"/>
    <xf numFmtId="0" fontId="9" fillId="0" borderId="4" xfId="0" applyFont="1" applyBorder="1"/>
    <xf numFmtId="0" fontId="9" fillId="0" borderId="4" xfId="0" applyFont="1" applyBorder="1" applyAlignment="1">
      <alignment horizontal="center"/>
    </xf>
    <xf numFmtId="0" fontId="0" fillId="0" borderId="4" xfId="0" applyBorder="1"/>
    <xf numFmtId="0" fontId="9" fillId="0" borderId="4" xfId="0" applyFont="1" applyBorder="1" applyAlignment="1">
      <alignment horizontal="center"/>
    </xf>
  </cellXfs>
  <cellStyles count="1">
    <cellStyle name="Normal" xfId="0" builtinId="0"/>
  </cellStyles>
  <dxfs count="42">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FFC000"/>
          <bgColor rgb="FFFFC000"/>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FFC000"/>
          <bgColor rgb="FFFFC000"/>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FFC000"/>
          <bgColor rgb="FFFFC000"/>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FFC000"/>
          <bgColor rgb="FFFFC000"/>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FFC000"/>
          <bgColor rgb="FFFFC000"/>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FFC000"/>
          <bgColor rgb="FFFFC000"/>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000"/>
          <bgColor rgb="FFFFC000"/>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19"/>
  <sheetViews>
    <sheetView topLeftCell="A7" workbookViewId="0">
      <selection activeCell="A18" sqref="A18:F18"/>
    </sheetView>
  </sheetViews>
  <sheetFormatPr defaultColWidth="12.5546875" defaultRowHeight="15" customHeight="1"/>
  <cols>
    <col min="6" max="6" width="147.6640625" customWidth="1"/>
  </cols>
  <sheetData>
    <row r="1" spans="1:6" ht="14.4">
      <c r="A1" s="43"/>
      <c r="B1" s="39"/>
      <c r="C1" s="39"/>
      <c r="D1" s="39"/>
      <c r="E1" s="39"/>
      <c r="F1" s="39"/>
    </row>
    <row r="2" spans="1:6" ht="14.4">
      <c r="A2" s="44" t="s">
        <v>0</v>
      </c>
      <c r="B2" s="39"/>
      <c r="C2" s="39"/>
      <c r="D2" s="39"/>
      <c r="E2" s="39"/>
      <c r="F2" s="39"/>
    </row>
    <row r="3" spans="1:6" ht="15" customHeight="1">
      <c r="A3" s="39"/>
      <c r="B3" s="39"/>
      <c r="C3" s="39"/>
      <c r="D3" s="39"/>
      <c r="E3" s="39"/>
      <c r="F3" s="39"/>
    </row>
    <row r="4" spans="1:6" ht="14.4">
      <c r="A4" s="1"/>
      <c r="B4" s="1"/>
      <c r="C4" s="1"/>
      <c r="D4" s="1"/>
      <c r="E4" s="1"/>
      <c r="F4" s="1"/>
    </row>
    <row r="5" spans="1:6" ht="15.6">
      <c r="A5" s="41" t="s">
        <v>1</v>
      </c>
      <c r="B5" s="39"/>
      <c r="C5" s="39"/>
      <c r="D5" s="39"/>
      <c r="E5" s="39"/>
      <c r="F5" s="39"/>
    </row>
    <row r="6" spans="1:6" ht="169.2" customHeight="1">
      <c r="A6" s="40" t="s">
        <v>2</v>
      </c>
      <c r="B6" s="39"/>
      <c r="C6" s="39"/>
      <c r="D6" s="39"/>
      <c r="E6" s="39"/>
      <c r="F6" s="39"/>
    </row>
    <row r="7" spans="1:6" ht="14.4">
      <c r="A7" s="1"/>
      <c r="B7" s="1"/>
      <c r="C7" s="1"/>
      <c r="D7" s="1"/>
      <c r="E7" s="1"/>
      <c r="F7" s="1"/>
    </row>
    <row r="8" spans="1:6" ht="15.6">
      <c r="A8" s="41" t="s">
        <v>3</v>
      </c>
      <c r="B8" s="39"/>
      <c r="C8" s="39"/>
      <c r="D8" s="39"/>
      <c r="E8" s="39"/>
      <c r="F8" s="39"/>
    </row>
    <row r="9" spans="1:6" ht="127.2" customHeight="1">
      <c r="A9" s="40" t="s">
        <v>4</v>
      </c>
      <c r="B9" s="39"/>
      <c r="C9" s="39"/>
      <c r="D9" s="39"/>
      <c r="E9" s="39"/>
      <c r="F9" s="39"/>
    </row>
    <row r="10" spans="1:6" ht="14.4">
      <c r="A10" s="1"/>
      <c r="B10" s="1"/>
      <c r="C10" s="1"/>
      <c r="D10" s="1"/>
      <c r="E10" s="1"/>
      <c r="F10" s="1"/>
    </row>
    <row r="11" spans="1:6" ht="15.6">
      <c r="A11" s="41" t="s">
        <v>5</v>
      </c>
      <c r="B11" s="39"/>
      <c r="C11" s="39"/>
      <c r="D11" s="39"/>
      <c r="E11" s="39"/>
      <c r="F11" s="39"/>
    </row>
    <row r="12" spans="1:6" ht="109.5" customHeight="1">
      <c r="A12" s="40" t="s">
        <v>6</v>
      </c>
      <c r="B12" s="39"/>
      <c r="C12" s="39"/>
      <c r="D12" s="39"/>
      <c r="E12" s="39"/>
      <c r="F12" s="39"/>
    </row>
    <row r="13" spans="1:6" ht="14.4">
      <c r="A13" s="1"/>
      <c r="B13" s="1"/>
      <c r="C13" s="1"/>
      <c r="D13" s="1"/>
      <c r="E13" s="1"/>
      <c r="F13" s="1"/>
    </row>
    <row r="14" spans="1:6" ht="15.6">
      <c r="A14" s="41" t="s">
        <v>7</v>
      </c>
      <c r="B14" s="39"/>
      <c r="C14" s="39"/>
      <c r="D14" s="39"/>
      <c r="E14" s="39"/>
      <c r="F14" s="39"/>
    </row>
    <row r="15" spans="1:6" ht="138.6" customHeight="1">
      <c r="A15" s="40" t="s">
        <v>8</v>
      </c>
      <c r="B15" s="39"/>
      <c r="C15" s="39"/>
      <c r="D15" s="39"/>
      <c r="E15" s="39"/>
      <c r="F15" s="39"/>
    </row>
    <row r="16" spans="1:6" ht="14.4">
      <c r="A16" s="1"/>
      <c r="B16" s="1"/>
      <c r="C16" s="1"/>
      <c r="D16" s="1"/>
      <c r="E16" s="1"/>
      <c r="F16" s="1"/>
    </row>
    <row r="17" spans="1:6" ht="15.6">
      <c r="A17" s="41" t="s">
        <v>9</v>
      </c>
      <c r="B17" s="39"/>
      <c r="C17" s="39"/>
      <c r="D17" s="39"/>
      <c r="E17" s="39"/>
      <c r="F17" s="39"/>
    </row>
    <row r="18" spans="1:6" ht="109.5" customHeight="1">
      <c r="A18" s="40" t="s">
        <v>10</v>
      </c>
      <c r="B18" s="42"/>
      <c r="C18" s="42"/>
      <c r="D18" s="42"/>
      <c r="E18" s="42"/>
      <c r="F18" s="42"/>
    </row>
    <row r="19" spans="1:6" ht="14.4">
      <c r="A19" s="1"/>
      <c r="B19" s="1"/>
      <c r="C19" s="1"/>
      <c r="D19" s="1"/>
      <c r="E19" s="1"/>
      <c r="F19" s="1"/>
    </row>
  </sheetData>
  <mergeCells count="12">
    <mergeCell ref="A9:F9"/>
    <mergeCell ref="A11:F11"/>
    <mergeCell ref="A1:F1"/>
    <mergeCell ref="A2:F3"/>
    <mergeCell ref="A5:F5"/>
    <mergeCell ref="A6:F6"/>
    <mergeCell ref="A8:F8"/>
    <mergeCell ref="A12:F12"/>
    <mergeCell ref="A14:F14"/>
    <mergeCell ref="A15:F15"/>
    <mergeCell ref="A17:F17"/>
    <mergeCell ref="A18:F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00"/>
  <sheetViews>
    <sheetView workbookViewId="0">
      <selection activeCell="D49" sqref="D49"/>
    </sheetView>
  </sheetViews>
  <sheetFormatPr defaultColWidth="12.5546875" defaultRowHeight="15" customHeight="1"/>
  <cols>
    <col min="1" max="1" width="46.88671875" customWidth="1"/>
    <col min="2" max="2" width="46.44140625" customWidth="1"/>
    <col min="3" max="3" width="83.33203125" customWidth="1"/>
    <col min="4" max="4" width="25.6640625" customWidth="1"/>
    <col min="5" max="10" width="0.109375" hidden="1" customWidth="1"/>
    <col min="11" max="25" width="25.6640625" customWidth="1"/>
  </cols>
  <sheetData>
    <row r="1" spans="1:10" ht="14.25" customHeight="1">
      <c r="A1" s="2" t="s">
        <v>11</v>
      </c>
      <c r="B1" s="2" t="s">
        <v>12</v>
      </c>
      <c r="C1" s="35" t="s">
        <v>13</v>
      </c>
      <c r="D1" s="36"/>
      <c r="E1" s="36"/>
      <c r="F1" s="36"/>
      <c r="G1" s="36"/>
      <c r="H1" s="36"/>
      <c r="I1" s="3"/>
    </row>
    <row r="2" spans="1:10" ht="14.25" customHeight="1">
      <c r="A2" s="4"/>
      <c r="B2" s="4"/>
      <c r="C2" s="5" t="s">
        <v>14</v>
      </c>
      <c r="D2" s="5" t="s">
        <v>15</v>
      </c>
      <c r="E2" s="37" t="s">
        <v>16</v>
      </c>
      <c r="F2" s="36"/>
      <c r="G2" s="36"/>
      <c r="H2" s="36"/>
      <c r="I2" s="3"/>
    </row>
    <row r="3" spans="1:10" ht="14.25" customHeight="1">
      <c r="A3" s="6" t="s">
        <v>17</v>
      </c>
      <c r="B3" s="6" t="s">
        <v>18</v>
      </c>
      <c r="C3" s="7" t="s">
        <v>19</v>
      </c>
      <c r="D3" s="8" t="s">
        <v>423</v>
      </c>
      <c r="E3" s="7" t="s">
        <v>20</v>
      </c>
      <c r="F3" s="9" t="s">
        <v>21</v>
      </c>
      <c r="G3" s="9" t="s">
        <v>22</v>
      </c>
      <c r="H3" s="9" t="s">
        <v>23</v>
      </c>
      <c r="I3" s="3"/>
    </row>
    <row r="4" spans="1:10" ht="14.25" customHeight="1">
      <c r="A4" s="6" t="s">
        <v>24</v>
      </c>
      <c r="B4" s="6" t="s">
        <v>25</v>
      </c>
      <c r="C4" s="7" t="s">
        <v>26</v>
      </c>
      <c r="D4" s="10" t="s">
        <v>423</v>
      </c>
      <c r="E4" s="7" t="s">
        <v>27</v>
      </c>
      <c r="F4" s="11" t="s">
        <v>28</v>
      </c>
      <c r="G4" s="11" t="s">
        <v>28</v>
      </c>
      <c r="H4" s="12" t="s">
        <v>29</v>
      </c>
      <c r="I4" s="3"/>
    </row>
    <row r="5" spans="1:10" ht="14.25" customHeight="1">
      <c r="C5" s="7"/>
      <c r="D5" s="7"/>
      <c r="E5" s="7" t="s">
        <v>30</v>
      </c>
      <c r="F5" s="11" t="s">
        <v>28</v>
      </c>
      <c r="G5" s="12" t="s">
        <v>29</v>
      </c>
      <c r="H5" s="13" t="s">
        <v>31</v>
      </c>
      <c r="I5" s="3"/>
    </row>
    <row r="6" spans="1:10" ht="14.25" customHeight="1">
      <c r="C6" s="7"/>
      <c r="D6" s="7"/>
      <c r="E6" s="7" t="s">
        <v>32</v>
      </c>
      <c r="F6" s="12" t="s">
        <v>29</v>
      </c>
      <c r="G6" s="13" t="s">
        <v>31</v>
      </c>
      <c r="H6" s="13" t="s">
        <v>31</v>
      </c>
      <c r="I6" s="3"/>
    </row>
    <row r="7" spans="1:10" ht="14.25" customHeight="1">
      <c r="C7" s="7"/>
      <c r="D7" s="7"/>
      <c r="E7" s="7" t="s">
        <v>33</v>
      </c>
      <c r="F7" s="13" t="s">
        <v>31</v>
      </c>
      <c r="G7" s="13" t="s">
        <v>31</v>
      </c>
      <c r="H7" s="13" t="s">
        <v>31</v>
      </c>
      <c r="I7" s="3"/>
    </row>
    <row r="8" spans="1:10" ht="14.25" customHeight="1">
      <c r="C8" s="38" t="str">
        <f>IF(OR(D3="",D4=""),"",IF(UPPER(D4)="DECLINING",IF(IF(D3&gt;1,D3/100,D3)&gt;=0.4,"Maybe","No-Go"),IF(UPPER(D4)="STABLE",IF(IF(D3&gt;1,D3/100,D3)&gt;=0.4,"Conditional Go",IF(IF(D3&gt;1,D3/100,D3)&gt;=0.25,"Maybe","No-Go")),IF(UPPER(D4)="GROWING",IF(IF(D3&gt;1,D3/100,D3)&gt;=0.25,"Conditional Go",IF(IF(D3&gt;1,D3/100,D3)&gt;=0.15,"Maybe","No-Go")),"No-Go"))))</f>
        <v>No-Go</v>
      </c>
      <c r="D8" s="39"/>
      <c r="E8" s="39"/>
      <c r="F8" s="39"/>
      <c r="G8" s="39"/>
      <c r="H8" s="39"/>
      <c r="I8" s="3"/>
    </row>
    <row r="9" spans="1:10" ht="14.25" customHeight="1">
      <c r="C9" s="3"/>
      <c r="D9" s="3"/>
      <c r="E9" s="3"/>
      <c r="F9" s="3"/>
      <c r="G9" s="3"/>
      <c r="H9" s="3"/>
      <c r="I9" s="3"/>
    </row>
    <row r="10" spans="1:10" ht="14.25" customHeight="1">
      <c r="A10" s="2" t="s">
        <v>11</v>
      </c>
      <c r="B10" s="2" t="s">
        <v>12</v>
      </c>
      <c r="C10" s="35" t="s">
        <v>34</v>
      </c>
      <c r="D10" s="36"/>
      <c r="E10" s="36"/>
      <c r="F10" s="36"/>
      <c r="G10" s="36"/>
      <c r="H10" s="36"/>
      <c r="I10" s="3"/>
    </row>
    <row r="11" spans="1:10" ht="14.25" customHeight="1">
      <c r="A11" s="4"/>
      <c r="B11" s="4"/>
      <c r="C11" s="5" t="s">
        <v>14</v>
      </c>
      <c r="D11" s="5" t="s">
        <v>35</v>
      </c>
      <c r="E11" s="37" t="s">
        <v>16</v>
      </c>
      <c r="F11" s="36"/>
      <c r="G11" s="36"/>
      <c r="H11" s="36"/>
      <c r="I11" s="36"/>
      <c r="J11" s="15" t="s">
        <v>36</v>
      </c>
    </row>
    <row r="12" spans="1:10" ht="14.25" customHeight="1">
      <c r="A12" s="6" t="s">
        <v>37</v>
      </c>
      <c r="B12" s="6" t="s">
        <v>38</v>
      </c>
      <c r="C12" s="7" t="s">
        <v>39</v>
      </c>
      <c r="D12" s="16" t="s">
        <v>446</v>
      </c>
      <c r="E12" s="3" t="s">
        <v>40</v>
      </c>
      <c r="F12" s="3" t="s">
        <v>41</v>
      </c>
      <c r="G12" s="3" t="s">
        <v>42</v>
      </c>
      <c r="H12" s="3" t="s">
        <v>43</v>
      </c>
      <c r="I12" s="3" t="s">
        <v>44</v>
      </c>
      <c r="J12" s="17" t="s">
        <v>45</v>
      </c>
    </row>
    <row r="13" spans="1:10" ht="14.25" customHeight="1">
      <c r="A13" s="6" t="s">
        <v>46</v>
      </c>
      <c r="B13" s="6" t="s">
        <v>47</v>
      </c>
      <c r="C13" s="7" t="s">
        <v>48</v>
      </c>
      <c r="D13" s="16" t="s">
        <v>446</v>
      </c>
      <c r="E13" s="3" t="s">
        <v>49</v>
      </c>
      <c r="F13" s="18" t="s">
        <v>29</v>
      </c>
      <c r="G13" s="19" t="s">
        <v>28</v>
      </c>
      <c r="H13" s="19" t="s">
        <v>28</v>
      </c>
      <c r="I13" s="19" t="s">
        <v>28</v>
      </c>
      <c r="J13" s="3" t="s">
        <v>50</v>
      </c>
    </row>
    <row r="14" spans="1:10" ht="14.25" customHeight="1">
      <c r="A14" s="6" t="s">
        <v>51</v>
      </c>
      <c r="B14" s="6" t="s">
        <v>52</v>
      </c>
      <c r="C14" s="7" t="s">
        <v>53</v>
      </c>
      <c r="D14" s="20" t="s">
        <v>424</v>
      </c>
      <c r="E14" s="3" t="s">
        <v>54</v>
      </c>
      <c r="F14" s="18" t="s">
        <v>29</v>
      </c>
      <c r="G14" s="19" t="s">
        <v>28</v>
      </c>
      <c r="H14" s="19" t="s">
        <v>28</v>
      </c>
      <c r="I14" s="19" t="s">
        <v>28</v>
      </c>
      <c r="J14" s="3" t="s">
        <v>55</v>
      </c>
    </row>
    <row r="15" spans="1:10" ht="14.25" customHeight="1">
      <c r="A15" s="6" t="s">
        <v>56</v>
      </c>
      <c r="B15" s="6" t="s">
        <v>57</v>
      </c>
      <c r="C15" s="21" t="s">
        <v>58</v>
      </c>
      <c r="D15" s="20" t="s">
        <v>425</v>
      </c>
      <c r="E15" s="3" t="s">
        <v>60</v>
      </c>
      <c r="F15" s="22" t="s">
        <v>31</v>
      </c>
      <c r="G15" s="18" t="s">
        <v>61</v>
      </c>
      <c r="H15" s="19" t="s">
        <v>28</v>
      </c>
      <c r="I15" s="19" t="s">
        <v>28</v>
      </c>
    </row>
    <row r="16" spans="1:10" ht="14.25" customHeight="1">
      <c r="C16" s="3"/>
      <c r="D16" s="3"/>
      <c r="E16" s="3" t="s">
        <v>62</v>
      </c>
      <c r="F16" s="22" t="s">
        <v>31</v>
      </c>
      <c r="G16" s="22" t="s">
        <v>31</v>
      </c>
      <c r="H16" s="18" t="s">
        <v>63</v>
      </c>
      <c r="I16" s="18" t="s">
        <v>29</v>
      </c>
    </row>
    <row r="17" spans="1:9" ht="14.25" customHeight="1">
      <c r="C17" s="38" t="e">
        <f>IF(OR(D12="",D13="",D14=""),"",IF(D12/(D13*0.8*IF(ISNUMBER(SEARCH("CHALLENG",UPPER(D15))),0.85,1))&lt;=0.8,IF(OR(ISNUMBER(SEARCH("NONE",UPPER(D14))),OR(ISNUMBER(SEARCH("UNCERT",UPPER(D14))),ISNUMBER(SEARCH("UNCLEAR",UPPER(D14))),ISNUMBER(SEARCH("UNKNOWN",UPPER(D14))))),"Maybe","Conditional Go"),IF(D12/(D13*0.8*IF(ISNUMBER(SEARCH("CHALLENG",UPPER(D15))),0.85,1))&lt;=1,IF(OR(ISNUMBER(SEARCH("NONE",UPPER(D14))),OR(ISNUMBER(SEARCH("UNCERT",UPPER(D14))),ISNUMBER(SEARCH("UNCLEAR",UPPER(D14))),ISNUMBER(SEARCH("UNKNOWN",UPPER(D14))))),"Maybe","Conditional Go"),IF(D12/(D13*0.8*IF(ISNUMBER(SEARCH("CHALLENG",UPPER(D15))),0.85,1))&lt;=1.2,IF(OR(ISNUMBER(SEARCH("NONE",UPPER(D14))),OR(ISNUMBER(SEARCH("UNCERT",UPPER(D14))),ISNUMBER(SEARCH("UNCLEAR",UPPER(D14))),ISNUMBER(SEARCH("UNKNOWN",UPPER(D14))))),"No-Go",IF(AND(OR(ISNUMBER(SEARCH("OVERNIGHT",UPPER(D14))),ISNUMBER(SEARCH("BOTH",UPPER(D14)))),NOT(OR(ISNUMBER(SEARCH("MIDDAY",UPPER(D14))),ISNUMBER(SEARCH("BOTH",UPPER(D14)))))),"Maybe","Conditional Go")),IF(OR(ISNUMBER(SEARCH("NONE",UPPER(D14))),OR(ISNUMBER(SEARCH("UNCERT",UPPER(D14))),ISNUMBER(SEARCH("UNCLEAR",UPPER(D14))),ISNUMBER(SEARCH("UNKNOWN",UPPER(D14))))),"No-Go",IF(OR(ISNUMBER(SEARCH("MIDDAY",UPPER(D14))),ISNUMBER(SEARCH("BOTH",UPPER(D14)))),"Maybe","No-Go"))))))</f>
        <v>#VALUE!</v>
      </c>
      <c r="D17" s="39"/>
      <c r="E17" s="39"/>
      <c r="F17" s="39"/>
      <c r="G17" s="39"/>
      <c r="H17" s="39"/>
      <c r="I17" s="39"/>
    </row>
    <row r="18" spans="1:9" ht="14.25" customHeight="1">
      <c r="C18" s="3"/>
      <c r="D18" s="3"/>
      <c r="E18" s="3"/>
      <c r="F18" s="3"/>
      <c r="G18" s="3"/>
      <c r="H18" s="3"/>
      <c r="I18" s="3"/>
    </row>
    <row r="19" spans="1:9" ht="14.25" customHeight="1">
      <c r="A19" s="2" t="s">
        <v>11</v>
      </c>
      <c r="B19" s="2" t="s">
        <v>12</v>
      </c>
      <c r="C19" s="35" t="s">
        <v>64</v>
      </c>
      <c r="D19" s="36"/>
      <c r="E19" s="36"/>
      <c r="F19" s="36"/>
      <c r="G19" s="36"/>
      <c r="H19" s="36"/>
      <c r="I19" s="36"/>
    </row>
    <row r="20" spans="1:9" ht="14.25" customHeight="1">
      <c r="A20" s="4"/>
      <c r="B20" s="4"/>
      <c r="C20" s="5" t="s">
        <v>14</v>
      </c>
      <c r="D20" s="5" t="s">
        <v>35</v>
      </c>
      <c r="E20" s="37" t="s">
        <v>16</v>
      </c>
      <c r="F20" s="36"/>
      <c r="G20" s="36"/>
      <c r="H20" s="36"/>
      <c r="I20" s="36"/>
    </row>
    <row r="21" spans="1:9" ht="14.25" customHeight="1">
      <c r="A21" s="6" t="s">
        <v>65</v>
      </c>
      <c r="B21" s="6" t="s">
        <v>66</v>
      </c>
      <c r="C21" s="3" t="s">
        <v>67</v>
      </c>
      <c r="D21" s="16" t="s">
        <v>446</v>
      </c>
      <c r="E21" s="3" t="s">
        <v>68</v>
      </c>
      <c r="F21" s="3" t="s">
        <v>69</v>
      </c>
      <c r="G21" s="3" t="s">
        <v>70</v>
      </c>
      <c r="H21" s="3" t="s">
        <v>71</v>
      </c>
      <c r="I21" s="3"/>
    </row>
    <row r="22" spans="1:9" ht="14.25" customHeight="1">
      <c r="A22" s="6" t="s">
        <v>72</v>
      </c>
      <c r="B22" s="6" t="s">
        <v>73</v>
      </c>
      <c r="C22" s="3" t="s">
        <v>74</v>
      </c>
      <c r="D22" s="16" t="s">
        <v>446</v>
      </c>
      <c r="E22" s="3" t="s">
        <v>75</v>
      </c>
      <c r="F22" s="23" t="s">
        <v>28</v>
      </c>
      <c r="G22" s="18" t="s">
        <v>29</v>
      </c>
      <c r="H22" s="22" t="s">
        <v>31</v>
      </c>
      <c r="I22" s="3"/>
    </row>
    <row r="23" spans="1:9" ht="14.25" customHeight="1">
      <c r="A23" s="6" t="s">
        <v>76</v>
      </c>
      <c r="B23" s="6" t="s">
        <v>77</v>
      </c>
      <c r="C23" s="3" t="s">
        <v>78</v>
      </c>
      <c r="D23" s="16" t="s">
        <v>446</v>
      </c>
      <c r="E23" s="3" t="s">
        <v>79</v>
      </c>
      <c r="F23" s="18" t="s">
        <v>29</v>
      </c>
      <c r="G23" s="18" t="s">
        <v>29</v>
      </c>
      <c r="H23" s="22" t="s">
        <v>31</v>
      </c>
      <c r="I23" s="3"/>
    </row>
    <row r="24" spans="1:9" ht="14.25" customHeight="1">
      <c r="A24" s="6" t="s">
        <v>80</v>
      </c>
      <c r="B24" s="6" t="s">
        <v>81</v>
      </c>
      <c r="C24" s="3" t="s">
        <v>82</v>
      </c>
      <c r="D24" s="16" t="s">
        <v>446</v>
      </c>
      <c r="E24" s="3" t="s">
        <v>83</v>
      </c>
      <c r="F24" s="22" t="s">
        <v>31</v>
      </c>
      <c r="G24" s="22" t="s">
        <v>31</v>
      </c>
      <c r="H24" s="22" t="s">
        <v>31</v>
      </c>
      <c r="I24" s="3"/>
    </row>
    <row r="25" spans="1:9" ht="14.25" customHeight="1">
      <c r="A25" s="6" t="s">
        <v>84</v>
      </c>
      <c r="B25" s="6" t="s">
        <v>85</v>
      </c>
      <c r="C25" s="3" t="s">
        <v>86</v>
      </c>
      <c r="D25" s="16" t="s">
        <v>446</v>
      </c>
      <c r="E25" s="3"/>
      <c r="F25" s="3"/>
      <c r="G25" s="3"/>
      <c r="H25" s="3"/>
      <c r="I25" s="3"/>
    </row>
    <row r="26" spans="1:9" ht="14.25" customHeight="1">
      <c r="A26" s="6" t="s">
        <v>87</v>
      </c>
      <c r="B26" s="6" t="s">
        <v>88</v>
      </c>
      <c r="C26" s="3" t="s">
        <v>89</v>
      </c>
      <c r="D26" s="16" t="s">
        <v>446</v>
      </c>
      <c r="E26" s="3"/>
      <c r="F26" s="3"/>
      <c r="G26" s="3"/>
      <c r="H26" s="3"/>
      <c r="I26" s="3"/>
    </row>
    <row r="27" spans="1:9" ht="14.25" customHeight="1">
      <c r="A27" s="6" t="s">
        <v>90</v>
      </c>
      <c r="B27" s="6" t="s">
        <v>91</v>
      </c>
      <c r="C27" s="3" t="s">
        <v>92</v>
      </c>
      <c r="D27" s="16">
        <v>0</v>
      </c>
      <c r="E27" s="3"/>
      <c r="F27" s="3"/>
      <c r="G27" s="3"/>
      <c r="H27" s="3"/>
      <c r="I27" s="3"/>
    </row>
    <row r="28" spans="1:9" ht="14.25" customHeight="1">
      <c r="A28" s="6" t="s">
        <v>93</v>
      </c>
      <c r="B28" s="6" t="s">
        <v>94</v>
      </c>
      <c r="C28" s="3" t="s">
        <v>95</v>
      </c>
      <c r="D28" s="20" t="s">
        <v>423</v>
      </c>
      <c r="E28" s="3"/>
      <c r="F28" s="3"/>
      <c r="G28" s="3"/>
      <c r="H28" s="3"/>
      <c r="I28" s="3"/>
    </row>
    <row r="29" spans="1:9" ht="14.25" customHeight="1">
      <c r="C29" s="38" t="e">
        <f>IF(COUNTBLANK(D21:D24)+COUNTBLANK(D27:D28)&gt;0,"",IF(OR(IF(D24&lt;=0,"C",IF(D21*D22&lt;=0.7*IF(D24&gt;0,D23/D24,0),"G",IF(D21*D22&lt;=IF(D24&gt;0,D23/D24,0),"C","N")))="N",IF(AND(ISNUMBER(D25),ISNUMBER(D26)),IF(D25&lt;=0,"C",IF(D26/D25&gt;=1.2,"G",IF(D26/D25&gt;=1,"C","N"))),"")="N",IF(D27&lt;=2,"G",IF(D27&lt;=10,"C","N"))="N",IF(UPPER(TRIM(D28))="INSTALLED / OPERATIONAL","G",IF(UPPER(TRIM(D28))="UTILITY COMMITTED (OFFER/PERMIT)","C",IF(UPPER(TRIM(D28))="PLANNED SITES (IDENTIFIED)","C",IF(UPPER(TRIM(D28))="NONE","N",IF(OR(UPPER(TRIM(D28))="UNSURE/UNCLEAR",UPPER(TRIM(D28))="UNKNOWN/UNCLEAR"),"C","C")))))="N"),"No-Go",IF(OR(IF(D24&lt;=0,"C",IF(D21*D22&lt;=0.7*IF(D24&gt;0,D23/D24,0),"G",IF(D21*D22&lt;=IF(D24&gt;0,D23/D24,0),"C","N")))="C",IF(AND(ISNUMBER(D25),ISNUMBER(D26)),IF(D25&lt;=0,"C",IF(D26/D25&gt;=1.2,"G",IF(D26/D25&gt;=1,"C","N"))),"")="C",IF(D27&lt;=2,"G",IF(D27&lt;=10,"C","N"))="C",IF(UPPER(TRIM(D28))="INSTALLED / OPERATIONAL","G",IF(UPPER(TRIM(D28))="UTILITY COMMITTED (OFFER/PERMIT)","C",IF(UPPER(TRIM(D28))="PLANNED SITES (IDENTIFIED)","C",IF(UPPER(TRIM(D28))="NONE","N",IF(OR(UPPER(TRIM(D28))="UNSURE/UNCLEAR",UPPER(TRIM(D28))="UNKNOWN/UNCLEAR"),"C","C")))))="C"),"Maybe","Conditional Go")))</f>
        <v>#VALUE!</v>
      </c>
      <c r="D29" s="39"/>
      <c r="E29" s="39"/>
      <c r="F29" s="39"/>
      <c r="G29" s="39"/>
      <c r="H29" s="39"/>
      <c r="I29" s="39"/>
    </row>
    <row r="30" spans="1:9" ht="14.25" customHeight="1">
      <c r="C30" s="3"/>
      <c r="D30" s="3"/>
      <c r="E30" s="3"/>
      <c r="F30" s="3"/>
      <c r="G30" s="3"/>
      <c r="H30" s="3"/>
      <c r="I30" s="3"/>
    </row>
    <row r="31" spans="1:9" ht="14.25" customHeight="1">
      <c r="A31" s="2" t="s">
        <v>11</v>
      </c>
      <c r="B31" s="2" t="s">
        <v>12</v>
      </c>
      <c r="C31" s="35" t="s">
        <v>97</v>
      </c>
      <c r="D31" s="36"/>
      <c r="E31" s="36"/>
      <c r="F31" s="36"/>
      <c r="G31" s="36"/>
      <c r="H31" s="36"/>
      <c r="I31" s="36"/>
    </row>
    <row r="32" spans="1:9" ht="14.25" customHeight="1">
      <c r="A32" s="4"/>
      <c r="B32" s="4"/>
      <c r="C32" s="5" t="s">
        <v>14</v>
      </c>
      <c r="D32" s="5" t="s">
        <v>35</v>
      </c>
      <c r="E32" s="37" t="s">
        <v>16</v>
      </c>
      <c r="F32" s="36"/>
      <c r="G32" s="36"/>
      <c r="H32" s="36"/>
      <c r="I32" s="36"/>
    </row>
    <row r="33" spans="1:10" ht="14.25" customHeight="1">
      <c r="A33" s="6" t="s">
        <v>98</v>
      </c>
      <c r="B33" s="6" t="s">
        <v>99</v>
      </c>
      <c r="C33" s="3" t="s">
        <v>100</v>
      </c>
      <c r="D33" s="16" t="s">
        <v>446</v>
      </c>
      <c r="E33" s="24" t="s">
        <v>101</v>
      </c>
      <c r="F33" s="24" t="s">
        <v>102</v>
      </c>
      <c r="G33" s="24" t="s">
        <v>103</v>
      </c>
      <c r="H33" s="24" t="s">
        <v>104</v>
      </c>
      <c r="I33" s="24" t="s">
        <v>105</v>
      </c>
      <c r="J33" s="25" t="s">
        <v>106</v>
      </c>
    </row>
    <row r="34" spans="1:10" ht="14.25" customHeight="1">
      <c r="A34" s="6" t="s">
        <v>107</v>
      </c>
      <c r="B34" s="6" t="s">
        <v>99</v>
      </c>
      <c r="C34" s="3" t="s">
        <v>108</v>
      </c>
      <c r="D34" s="16" t="s">
        <v>446</v>
      </c>
      <c r="E34" s="26" t="s">
        <v>109</v>
      </c>
      <c r="F34" s="27" t="s">
        <v>31</v>
      </c>
      <c r="G34" s="27" t="s">
        <v>31</v>
      </c>
      <c r="H34" s="27" t="s">
        <v>31</v>
      </c>
      <c r="I34" s="27" t="s">
        <v>31</v>
      </c>
      <c r="J34" s="27" t="s">
        <v>31</v>
      </c>
    </row>
    <row r="35" spans="1:10" ht="14.25" customHeight="1">
      <c r="A35" s="6" t="s">
        <v>110</v>
      </c>
      <c r="B35" s="6" t="s">
        <v>111</v>
      </c>
      <c r="C35" s="3" t="s">
        <v>112</v>
      </c>
      <c r="D35" s="20" t="s">
        <v>423</v>
      </c>
      <c r="E35" s="26" t="s">
        <v>114</v>
      </c>
      <c r="F35" s="28" t="s">
        <v>29</v>
      </c>
      <c r="G35" s="27" t="s">
        <v>31</v>
      </c>
      <c r="H35" s="27" t="s">
        <v>31</v>
      </c>
      <c r="I35" s="27" t="s">
        <v>31</v>
      </c>
      <c r="J35" s="27" t="s">
        <v>31</v>
      </c>
    </row>
    <row r="36" spans="1:10" ht="14.25" customHeight="1">
      <c r="A36" s="6" t="s">
        <v>115</v>
      </c>
      <c r="B36" s="6" t="s">
        <v>116</v>
      </c>
      <c r="C36" s="3" t="s">
        <v>117</v>
      </c>
      <c r="D36" s="20" t="s">
        <v>423</v>
      </c>
      <c r="E36" s="26" t="s">
        <v>119</v>
      </c>
      <c r="F36" s="28" t="s">
        <v>29</v>
      </c>
      <c r="G36" s="28" t="s">
        <v>29</v>
      </c>
      <c r="H36" s="27" t="s">
        <v>31</v>
      </c>
      <c r="I36" s="27" t="s">
        <v>31</v>
      </c>
      <c r="J36" s="27" t="s">
        <v>31</v>
      </c>
    </row>
    <row r="37" spans="1:10" ht="14.25" customHeight="1">
      <c r="A37" s="6" t="s">
        <v>120</v>
      </c>
      <c r="B37" s="6" t="s">
        <v>121</v>
      </c>
      <c r="C37" s="3" t="s">
        <v>122</v>
      </c>
      <c r="D37" s="20" t="s">
        <v>423</v>
      </c>
      <c r="E37" s="26" t="s">
        <v>124</v>
      </c>
      <c r="F37" s="29" t="s">
        <v>28</v>
      </c>
      <c r="G37" s="28" t="s">
        <v>29</v>
      </c>
      <c r="H37" s="28" t="s">
        <v>29</v>
      </c>
      <c r="I37" s="27" t="s">
        <v>31</v>
      </c>
      <c r="J37" s="27" t="s">
        <v>31</v>
      </c>
    </row>
    <row r="38" spans="1:10" ht="14.25" customHeight="1">
      <c r="A38" s="6" t="s">
        <v>125</v>
      </c>
      <c r="B38" s="6" t="s">
        <v>126</v>
      </c>
      <c r="C38" s="3" t="s">
        <v>127</v>
      </c>
      <c r="D38" s="20" t="s">
        <v>423</v>
      </c>
      <c r="E38" s="26" t="s">
        <v>129</v>
      </c>
      <c r="F38" s="29" t="s">
        <v>28</v>
      </c>
      <c r="G38" s="29" t="s">
        <v>28</v>
      </c>
      <c r="H38" s="28" t="s">
        <v>29</v>
      </c>
      <c r="I38" s="26" t="s">
        <v>29</v>
      </c>
      <c r="J38" s="27" t="s">
        <v>31</v>
      </c>
    </row>
    <row r="39" spans="1:10" ht="14.25" customHeight="1">
      <c r="A39" s="6" t="s">
        <v>130</v>
      </c>
      <c r="B39" s="6" t="s">
        <v>131</v>
      </c>
      <c r="C39" s="3" t="s">
        <v>132</v>
      </c>
      <c r="D39" s="20" t="s">
        <v>423</v>
      </c>
      <c r="E39" s="26" t="s">
        <v>134</v>
      </c>
      <c r="F39" s="29" t="s">
        <v>28</v>
      </c>
      <c r="G39" s="29" t="s">
        <v>28</v>
      </c>
      <c r="H39" s="29" t="s">
        <v>28</v>
      </c>
      <c r="I39" s="29" t="s">
        <v>28</v>
      </c>
      <c r="J39" s="28" t="s">
        <v>135</v>
      </c>
    </row>
    <row r="40" spans="1:10" ht="14.25" customHeight="1">
      <c r="C40" s="3"/>
      <c r="D40" s="3"/>
      <c r="E40" s="3"/>
      <c r="F40" s="3"/>
      <c r="G40" s="3"/>
      <c r="H40" s="3"/>
      <c r="I40" s="3"/>
    </row>
    <row r="41" spans="1:10" ht="14.25" customHeight="1">
      <c r="C41" s="38" t="e">
        <f>IF(COUNTA(D33:D39)&lt;7,"",IF(OR(MAX(IF(D33&gt;1,D33/100,D33),IF(D34&gt;1,D34/100,D34))&gt;50%,OR(UPPER(TRIM(D35))="NO",UPPER(TRIM(D35))="NONE")),"No-Go",
IF(AND(MAX(IF(D33&gt;1,D33/100,D33),IF(D34&gt;1,D34/100,D34))&lt;=20%,
(IF(UPPER(TRIM(D36))="YES",1,0)
+IF(OR(UPPER(TRIM(D37))="SPECIAL EV TARIFF OR ALLOWED RESALE",UPPER(TRIM(D37))="ALLOWED AT STANDARD TARIFF"),1,0)
+IF(UPPER(TRIM(D38))="ADOPTED",1,0)
+IF(OR(UPPER(TRIM(D39))="AVAILABLE",ISNUMBER(SEARCH("PLANNED",UPPER(D39))),ISNUMBER(SEARCH("PILOT",UPPER(D39)))),1,0)
)=4
),"Conditional Go",
IF(AND(MAX(IF(D33&gt;1,D33/100,D33),IF(D34&gt;1,D34/100,D34))&lt;10%,
(IF(UPPER(TRIM(D36))="YES",1,0)
+IF(OR(UPPER(TRIM(D37))="SPECIAL EV TARIFF OR ALLOWED RESALE",UPPER(TRIM(D37))="ALLOWED AT STANDARD TARIFF"),1,0)
+IF(UPPER(TRIM(D38))="ADOPTED",1,0)
+IF(OR(UPPER(TRIM(D39))="AVAILABLE",ISNUMBER(SEARCH("PLANNED",UPPER(D39))),ISNUMBER(SEARCH("PILOT",UPPER(D39)))),1,0)
)=0
),"Maybe",
IF(AND(MAX(IF(D33&gt;1,D33/100,D33),IF(D34&gt;1,D34/100,D34))&gt;=40%,MAX(IF(D33&gt;1,D33/100,D33),IF(D34&gt;1,D34/100,D34))&lt;=50%),
IF(
(IF(UPPER(TRIM(D36))="YES",1,0)
+IF(OR(UPPER(TRIM(D37))="SPECIAL EV TARIFF OR ALLOWED RESALE",UPPER(TRIM(D37))="ALLOWED AT STANDARD TARIFF"),1,0)
+IF(UPPER(TRIM(D38))="ADOPTED",1,0)
+IF(OR(UPPER(TRIM(D39))="AVAILABLE",ISNUMBER(SEARCH("PLANNED",UPPER(D39))),ISNUMBER(SEARCH("PILOT",UPPER(D39)))),1,0)
)=4,"Maybe","No-Go"),
IF(AND(MAX(IF(D33&gt;1,D33/100,D33),IF(D34&gt;1,D34/100,D34))&gt;=30%,MAX(IF(D33&gt;1,D33/100,D33),IF(D34&gt;1,D34/100,D34))&lt;40%),
IF(
(IF(UPPER(TRIM(D36))="YES",1,0)
+IF(OR(UPPER(TRIM(D37))="SPECIAL EV TARIFF OR ALLOWED RESALE",UPPER(TRIM(D37))="ALLOWED AT STANDARD TARIFF"),1,0)
+IF(UPPER(TRIM(D38))="ADOPTED",1,0)
+IF(OR(UPPER(TRIM(D39))="AVAILABLE",ISNUMBER(SEARCH("PLANNED",UPPER(D39))),ISNUMBER(SEARCH("PILOT",UPPER(D39)))),1,0)
)&gt;=3,"Maybe","No-Go"),
IF(AND(MAX(IF(D33&gt;1,D33/100,D33),IF(D34&gt;1,D34/100,D34))&gt;=20%,MAX(IF(D33&gt;1,D33/100,D33),IF(D34&gt;1,D34/100,D34))&lt;30%),
IF(
(IF(UPPER(TRIM(D36))="YES",1,0)
+IF(OR(UPPER(TRIM(D37))="SPECIAL EV TARIFF OR ALLOWED RESALE",UPPER(TRIM(D37))="ALLOWED AT STANDARD TARIFF"),1,0)
+IF(UPPER(TRIM(D38))="ADOPTED",1,0)
+IF(OR(UPPER(TRIM(D39))="AVAILABLE",ISNUMBER(SEARCH("PLANNED",UPPER(D39))),ISNUMBER(SEARCH("PILOT",UPPER(D39)))),1,0)
)&gt;=2,"Maybe","No-Go"),
IF(AND(MAX(IF(D33&gt;1,D33/100,D33),IF(D34&gt;1,D34/100,D34))&gt;=10%,MAX(IF(D33&gt;1,D33/100,D33),IF(D34&gt;1,D34/100,D34))&lt;20%),
IF(
(IF(UPPER(TRIM(D36))="YES",1,0)
+IF(OR(UPPER(TRIM(D37))="SPECIAL EV TARIFF OR ALLOWED RESALE",UPPER(TRIM(D37))="ALLOWED AT STANDARD TARIFF"),1,0)
+IF(UPPER(TRIM(D38))="ADOPTED",1,0)
+IF(OR(UPPER(TRIM(D39))="AVAILABLE",ISNUMBER(SEARCH("PLANNED",UPPER(D39))),ISNUMBER(SEARCH("PILOT",UPPER(D39)))),1,0)
)&gt;=1,"Maybe","No-Go"),
"Conditional Go"))))))))</f>
        <v>#VALUE!</v>
      </c>
      <c r="D41" s="39"/>
      <c r="E41" s="39"/>
      <c r="F41" s="39"/>
      <c r="G41" s="39"/>
      <c r="H41" s="39"/>
      <c r="I41" s="39"/>
    </row>
    <row r="42" spans="1:10" ht="14.25" customHeight="1">
      <c r="A42" s="2" t="s">
        <v>11</v>
      </c>
      <c r="B42" s="2" t="s">
        <v>12</v>
      </c>
      <c r="C42" s="35" t="s">
        <v>136</v>
      </c>
      <c r="D42" s="36"/>
      <c r="E42" s="36"/>
      <c r="F42" s="36"/>
      <c r="G42" s="36"/>
      <c r="H42" s="36"/>
      <c r="I42" s="36"/>
    </row>
    <row r="43" spans="1:10" ht="14.25" customHeight="1">
      <c r="A43" s="4"/>
      <c r="B43" s="4"/>
      <c r="C43" s="5" t="s">
        <v>14</v>
      </c>
      <c r="D43" s="5" t="s">
        <v>35</v>
      </c>
      <c r="E43" s="37" t="s">
        <v>16</v>
      </c>
      <c r="F43" s="36"/>
      <c r="G43" s="36"/>
      <c r="H43" s="36"/>
      <c r="I43" s="36"/>
    </row>
    <row r="44" spans="1:10" ht="14.25" customHeight="1">
      <c r="A44" s="6" t="s">
        <v>137</v>
      </c>
      <c r="B44" s="6" t="s">
        <v>138</v>
      </c>
      <c r="C44" s="3" t="s">
        <v>139</v>
      </c>
      <c r="D44" s="20" t="s">
        <v>423</v>
      </c>
      <c r="E44" s="3" t="s">
        <v>141</v>
      </c>
      <c r="F44" s="3" t="s">
        <v>142</v>
      </c>
      <c r="G44" s="3" t="s">
        <v>143</v>
      </c>
      <c r="H44" s="3" t="s">
        <v>144</v>
      </c>
      <c r="I44" s="3"/>
    </row>
    <row r="45" spans="1:10" ht="14.25" customHeight="1">
      <c r="A45" s="6" t="s">
        <v>145</v>
      </c>
      <c r="B45" s="6" t="s">
        <v>146</v>
      </c>
      <c r="C45" s="3" t="s">
        <v>147</v>
      </c>
      <c r="D45" s="16" t="s">
        <v>446</v>
      </c>
      <c r="E45" s="3"/>
      <c r="F45" s="3"/>
      <c r="G45" s="3"/>
      <c r="H45" s="3"/>
      <c r="I45" s="3"/>
    </row>
    <row r="46" spans="1:10" ht="14.25" customHeight="1">
      <c r="A46" s="6" t="s">
        <v>148</v>
      </c>
      <c r="B46" s="6" t="s">
        <v>149</v>
      </c>
      <c r="C46" s="3" t="s">
        <v>150</v>
      </c>
      <c r="D46" s="16" t="s">
        <v>446</v>
      </c>
      <c r="E46" s="3" t="s">
        <v>151</v>
      </c>
      <c r="F46" s="22" t="s">
        <v>31</v>
      </c>
      <c r="G46" s="22" t="s">
        <v>31</v>
      </c>
      <c r="H46" s="22" t="s">
        <v>31</v>
      </c>
      <c r="I46" s="3"/>
    </row>
    <row r="47" spans="1:10" ht="14.25" customHeight="1">
      <c r="A47" s="6" t="s">
        <v>152</v>
      </c>
      <c r="B47" s="6" t="s">
        <v>153</v>
      </c>
      <c r="C47" s="3" t="s">
        <v>154</v>
      </c>
      <c r="D47" s="20" t="s">
        <v>426</v>
      </c>
      <c r="E47" s="3" t="s">
        <v>156</v>
      </c>
      <c r="F47" s="23" t="s">
        <v>28</v>
      </c>
      <c r="G47" s="23" t="s">
        <v>28</v>
      </c>
      <c r="H47" s="18" t="s">
        <v>29</v>
      </c>
      <c r="I47" s="3"/>
    </row>
    <row r="48" spans="1:10" ht="14.25" customHeight="1">
      <c r="A48" s="6" t="s">
        <v>157</v>
      </c>
      <c r="B48" s="6" t="s">
        <v>158</v>
      </c>
      <c r="C48" s="3" t="s">
        <v>159</v>
      </c>
      <c r="D48" s="20" t="s">
        <v>425</v>
      </c>
      <c r="E48" s="3" t="s">
        <v>161</v>
      </c>
      <c r="F48" s="18" t="s">
        <v>29</v>
      </c>
      <c r="G48" s="18" t="s">
        <v>29</v>
      </c>
      <c r="H48" s="18" t="s">
        <v>29</v>
      </c>
      <c r="I48" s="3"/>
    </row>
    <row r="49" spans="1:9" ht="14.25" customHeight="1">
      <c r="A49" s="6" t="s">
        <v>162</v>
      </c>
      <c r="B49" s="6" t="s">
        <v>163</v>
      </c>
      <c r="C49" s="3" t="s">
        <v>164</v>
      </c>
      <c r="D49" s="20" t="s">
        <v>425</v>
      </c>
      <c r="E49" s="3" t="s">
        <v>166</v>
      </c>
      <c r="F49" s="22" t="s">
        <v>31</v>
      </c>
      <c r="G49" s="22" t="s">
        <v>31</v>
      </c>
      <c r="H49" s="18" t="s">
        <v>29</v>
      </c>
      <c r="I49" s="3"/>
    </row>
    <row r="50" spans="1:9" ht="14.25" customHeight="1">
      <c r="C50" s="38" t="str">
        <f>IF(OR(COUNTBLANK(D44:D49)&gt;0,COUNTIF(D44:D49,"*Please*")&gt;0),"",
IF(OR(
UPPER(TRIM(D44))="NONE",
OR(ISTEXT(D47)*(LEN(TRIM(D47))=0),AND(NOT(ISNUMBER(D47)),
IF(UPPER(TRIM(D47))="8 YEARS",2,IF(OR(UPPER(TRIM(D47))="5 YEARS",UPPER(TRIM(D47))="3 YEARS"),1,0))=0)),
AND(IF(IF(D46&lt;1,D46*100,D46)&gt;35,TRUE,FALSE),IF(IF(D45&lt;1,D45*100,D45)&lt;10,TRUE,FALSE)),
AND(UPPER(TRIM(D48))="HIGH",UPPER(TRIM(D49))="LOW")
),"No-Go",
IF(UPPER(TRIM(D48))="HIGH","Maybe",
IF(
(IF(OR(IFERROR(SEARCH("PAYD",UPPER(TRIM(D44))),0)&gt;0,
IFERROR(SEARCH("LEASE",UPPER(TRIM(D44))),0)&gt;0,
IFERROR(SEARCH("BAAS",UPPER(TRIM(D44))),0)&gt;0),
4,
IF(IFERROR(SEARCH("LOAN",UPPER(TRIM(D44))),0)&gt;0,2,0))
+IF(IF(D45&lt;1,D45*100,D45)&gt;=20,2,IF(IF(D45&lt;1,D45*100,D45)&gt;=10,1,0))
+IF(IF(D46&lt;1,D46*100,D46)&lt;=20,2,IF(IF(D46&lt;1,D46*100,D46)&lt;=35,1,0))
+MAX(IF(UPPER(TRIM(D47))="8 YEARS",2,IF(OR(UPPER(TRIM(D47))="5 YEARS",UPPER(TRIM(D47))="3 YEARS"),1,0)),
IF(ISNUMBER(D47),IF(D47&gt;=8,2,IF(D47&gt;=5,1,0)),0))
+IF(UPPER(TRIM(D48))="LOW",2,IF(UPPER(TRIM(D48))="MODERATE",1,0))
+IF(UPPER(TRIM(D49))="HIGH",2,IF(UPPER(TRIM(D49))="MODERATE",1,0))
)&gt;=11,"Conditional Go",
IF(
(IF(OR(IFERROR(SEARCH("PAYD",UPPER(TRIM(D44))),0)&gt;0,
IFERROR(SEARCH("LEASE",UPPER(TRIM(D44))),0)&gt;0,
IFERROR(SEARCH("BAAS",UPPER(TRIM(D44))),0)&gt;0),
4,
IF(IFERROR(SEARCH("LOAN",UPPER(TRIM(D44))),0)&gt;0,2,0))
+IF(IF(D45&lt;1,D45*100,D45)&gt;=20,2,IF(IF(D45&lt;1,D45*100,D45)&gt;=10,1,0))
+IF(IF(D46&lt;1,D46*100,D46)&lt;=20,2,IF(IF(D46&lt;1,D46*100,D46)&lt;=35,1,0))
+MAX(IF(UPPER(TRIM(D47))="8 YEARS",2,IF(OR(UPPER(TRIM(D47))="5 YEARS",UPPER(TRIM(D47))="3 YEARS"),1,0)),
IF(ISNUMBER(D47),IF(D47&gt;=8,2,IF(D47&gt;=5,1,0)),0))
+IF(UPPER(TRIM(D48))="LOW",2,IF(UPPER(TRIM(D48))="MODERATE",1,0))
+IF(UPPER(TRIM(D49))="HIGH",2,IF(UPPER(TRIM(D49))="MODERATE",1,0))
)&gt;=7,"Maybe","No-Go")))))</f>
        <v/>
      </c>
      <c r="D50" s="39"/>
      <c r="E50" s="39"/>
      <c r="F50" s="39"/>
      <c r="G50" s="39"/>
      <c r="H50" s="39"/>
      <c r="I50" s="39"/>
    </row>
    <row r="51" spans="1:9" ht="14.25" customHeight="1">
      <c r="A51" s="2" t="s">
        <v>11</v>
      </c>
      <c r="B51" s="2" t="s">
        <v>12</v>
      </c>
      <c r="C51" s="35" t="s">
        <v>167</v>
      </c>
      <c r="D51" s="36"/>
      <c r="E51" s="36"/>
      <c r="F51" s="36"/>
      <c r="G51" s="36"/>
      <c r="H51" s="36"/>
      <c r="I51" s="36"/>
    </row>
    <row r="52" spans="1:9" ht="14.25" customHeight="1">
      <c r="A52" s="4"/>
      <c r="B52" s="4"/>
      <c r="C52" s="5" t="s">
        <v>14</v>
      </c>
      <c r="D52" s="5" t="s">
        <v>35</v>
      </c>
      <c r="E52" s="37" t="s">
        <v>16</v>
      </c>
      <c r="F52" s="36"/>
      <c r="G52" s="36"/>
      <c r="H52" s="36"/>
      <c r="I52" s="36"/>
    </row>
    <row r="53" spans="1:9" ht="14.25" customHeight="1">
      <c r="A53" s="6" t="s">
        <v>168</v>
      </c>
      <c r="B53" s="6" t="s">
        <v>169</v>
      </c>
      <c r="C53" s="3" t="s">
        <v>170</v>
      </c>
      <c r="D53" s="20" t="s">
        <v>423</v>
      </c>
      <c r="E53" s="3" t="s">
        <v>172</v>
      </c>
      <c r="F53" s="3" t="s">
        <v>173</v>
      </c>
      <c r="G53" s="3" t="s">
        <v>174</v>
      </c>
      <c r="H53" s="3"/>
      <c r="I53" s="3"/>
    </row>
    <row r="54" spans="1:9" ht="14.25" customHeight="1">
      <c r="A54" s="6" t="s">
        <v>175</v>
      </c>
      <c r="B54" s="6" t="s">
        <v>169</v>
      </c>
      <c r="C54" s="3" t="s">
        <v>176</v>
      </c>
      <c r="D54" s="20" t="s">
        <v>423</v>
      </c>
      <c r="E54" s="3"/>
      <c r="F54" s="3"/>
      <c r="G54" s="3"/>
      <c r="H54" s="3"/>
      <c r="I54" s="3"/>
    </row>
    <row r="55" spans="1:9" ht="14.25" customHeight="1">
      <c r="A55" s="6" t="s">
        <v>177</v>
      </c>
      <c r="B55" s="6" t="s">
        <v>169</v>
      </c>
      <c r="C55" s="3" t="s">
        <v>178</v>
      </c>
      <c r="D55" s="20" t="s">
        <v>423</v>
      </c>
      <c r="E55" s="3" t="s">
        <v>180</v>
      </c>
      <c r="F55" s="22" t="s">
        <v>31</v>
      </c>
      <c r="G55" s="3" t="s">
        <v>181</v>
      </c>
      <c r="H55" s="3"/>
      <c r="I55" s="3"/>
    </row>
    <row r="56" spans="1:9" ht="14.25" customHeight="1">
      <c r="A56" s="6" t="s">
        <v>182</v>
      </c>
      <c r="B56" s="6" t="s">
        <v>169</v>
      </c>
      <c r="C56" s="3" t="s">
        <v>183</v>
      </c>
      <c r="D56" s="20" t="s">
        <v>423</v>
      </c>
      <c r="E56" s="3" t="s">
        <v>184</v>
      </c>
      <c r="F56" s="18" t="s">
        <v>29</v>
      </c>
      <c r="G56" s="3" t="s">
        <v>185</v>
      </c>
      <c r="H56" s="3"/>
      <c r="I56" s="3"/>
    </row>
    <row r="57" spans="1:9" ht="14.25" customHeight="1">
      <c r="A57" s="6" t="s">
        <v>186</v>
      </c>
      <c r="B57" s="6" t="s">
        <v>169</v>
      </c>
      <c r="C57" s="3" t="s">
        <v>187</v>
      </c>
      <c r="D57" s="20" t="s">
        <v>423</v>
      </c>
      <c r="E57" s="3" t="s">
        <v>188</v>
      </c>
      <c r="F57" s="23" t="s">
        <v>28</v>
      </c>
      <c r="G57" s="3" t="s">
        <v>189</v>
      </c>
      <c r="H57" s="3"/>
      <c r="I57" s="3"/>
    </row>
    <row r="58" spans="1:9" ht="14.25" customHeight="1">
      <c r="A58" s="6" t="s">
        <v>190</v>
      </c>
      <c r="B58" s="6" t="s">
        <v>169</v>
      </c>
      <c r="C58" s="3" t="s">
        <v>191</v>
      </c>
      <c r="D58" s="20" t="s">
        <v>423</v>
      </c>
      <c r="E58" s="3" t="s">
        <v>192</v>
      </c>
      <c r="F58" s="18" t="s">
        <v>29</v>
      </c>
      <c r="G58" s="3" t="s">
        <v>193</v>
      </c>
      <c r="H58" s="3"/>
      <c r="I58" s="3"/>
    </row>
    <row r="59" spans="1:9" ht="14.25" customHeight="1">
      <c r="A59" s="6" t="s">
        <v>194</v>
      </c>
      <c r="B59" s="6" t="s">
        <v>169</v>
      </c>
      <c r="C59" s="3" t="s">
        <v>195</v>
      </c>
      <c r="D59" s="20" t="s">
        <v>423</v>
      </c>
      <c r="E59" s="3" t="s">
        <v>196</v>
      </c>
      <c r="F59" s="22" t="s">
        <v>31</v>
      </c>
      <c r="G59" s="3" t="s">
        <v>197</v>
      </c>
      <c r="H59" s="3"/>
      <c r="I59" s="3"/>
    </row>
    <row r="60" spans="1:9" ht="14.25" customHeight="1">
      <c r="A60" s="6" t="s">
        <v>198</v>
      </c>
      <c r="B60" s="6" t="s">
        <v>169</v>
      </c>
      <c r="C60" s="3" t="s">
        <v>199</v>
      </c>
      <c r="D60" s="20" t="s">
        <v>423</v>
      </c>
      <c r="E60" s="3"/>
      <c r="F60" s="3"/>
      <c r="G60" s="3"/>
      <c r="H60" s="3"/>
      <c r="I60" s="3"/>
    </row>
    <row r="61" spans="1:9" ht="14.25" customHeight="1">
      <c r="A61" s="6" t="s">
        <v>200</v>
      </c>
      <c r="B61" s="6" t="s">
        <v>169</v>
      </c>
      <c r="C61" s="3" t="s">
        <v>201</v>
      </c>
      <c r="D61" s="20" t="s">
        <v>423</v>
      </c>
      <c r="E61" s="3"/>
      <c r="F61" s="3"/>
      <c r="G61" s="3"/>
      <c r="H61" s="3"/>
      <c r="I61" s="3"/>
    </row>
    <row r="62" spans="1:9" ht="14.25" customHeight="1">
      <c r="A62" s="6" t="s">
        <v>202</v>
      </c>
      <c r="B62" s="6" t="s">
        <v>169</v>
      </c>
      <c r="C62" s="3" t="s">
        <v>203</v>
      </c>
      <c r="D62" s="20" t="s">
        <v>423</v>
      </c>
      <c r="E62" s="3"/>
      <c r="F62" s="3"/>
      <c r="G62" s="3"/>
      <c r="H62" s="3"/>
      <c r="I62" s="3"/>
    </row>
    <row r="63" spans="1:9" ht="14.25" customHeight="1">
      <c r="A63" s="6" t="s">
        <v>204</v>
      </c>
      <c r="B63" s="6" t="s">
        <v>169</v>
      </c>
      <c r="C63" s="3" t="s">
        <v>205</v>
      </c>
      <c r="D63" s="20" t="s">
        <v>423</v>
      </c>
      <c r="E63" s="3"/>
      <c r="F63" s="3"/>
      <c r="G63" s="3"/>
      <c r="H63" s="3"/>
      <c r="I63" s="3"/>
    </row>
    <row r="64" spans="1:9" ht="14.25" customHeight="1">
      <c r="A64" s="6" t="s">
        <v>206</v>
      </c>
      <c r="B64" s="6" t="s">
        <v>169</v>
      </c>
      <c r="C64" s="3" t="s">
        <v>207</v>
      </c>
      <c r="D64" s="20" t="s">
        <v>423</v>
      </c>
      <c r="E64" s="3"/>
      <c r="F64" s="3"/>
      <c r="G64" s="3"/>
      <c r="H64" s="3"/>
      <c r="I64" s="3"/>
    </row>
    <row r="65" spans="1:9" ht="14.25" customHeight="1">
      <c r="A65" s="6" t="s">
        <v>208</v>
      </c>
      <c r="B65" s="6" t="s">
        <v>169</v>
      </c>
      <c r="C65" s="3" t="s">
        <v>209</v>
      </c>
      <c r="D65" s="20" t="s">
        <v>423</v>
      </c>
      <c r="E65" s="3"/>
      <c r="F65" s="3"/>
      <c r="G65" s="3"/>
      <c r="H65" s="3"/>
      <c r="I65" s="3"/>
    </row>
    <row r="66" spans="1:9" ht="14.25" customHeight="1">
      <c r="A66" s="6" t="s">
        <v>210</v>
      </c>
      <c r="B66" s="6" t="s">
        <v>169</v>
      </c>
      <c r="C66" s="3" t="s">
        <v>211</v>
      </c>
      <c r="D66" s="20" t="s">
        <v>423</v>
      </c>
      <c r="E66" s="3"/>
      <c r="F66" s="3"/>
      <c r="G66" s="3"/>
      <c r="H66" s="3"/>
      <c r="I66" s="3"/>
    </row>
    <row r="67" spans="1:9" ht="14.25" customHeight="1">
      <c r="C67" s="38" t="str">
        <f>IF((COUNTA(D54:D67)-IF(OR(D54="No",D54="None"),1,0))=0,"",IF(((COUNTIF(D54:D67,"No")+COUNTIF(D54:D67,"None"))-IF(OR(D54="No",D54="None"),1,0))&gt;=7,"No-Go",IF((COUNTIF(D54:D67,"Unknown/Unclear")+IF(OR(D54="No",D54="None"),1,0))&gt;=5,"Maybe",IF(AND(((COUNTIF(D54:D67,"No")+COUNTIF(D54:D67,"None"))-IF(OR(D54="No",D54="None"),1,0))&lt;=2,COUNTIF(D54:D67,"Yes")&gt;=6,(2*COUNTIF(D54:D67,"Yes")+COUNTIF(D54:D67,"In progress"))/(2*(COUNTA(D54:D67)-IF(OR(D54="No",D54="None"),1,0)))&gt;=0.7),"Conditional Go",IF(AND(((COUNTIF(D54:D67,"No")+COUNTIF(D54:D67,"None"))-IF(OR(D54="No",D54="None"),1,0))&lt;=6,(2*COUNTIF(D54:D67,"Yes")+COUNTIF(D54:D67,"In progress"))/(2*(COUNTA(D54:D67)-IF(OR(D54="No",D54="None"),1,0)))&gt;=0.4),"Maybe","No-Go")))))</f>
        <v>No-Go</v>
      </c>
      <c r="D67" s="39"/>
      <c r="E67" s="39"/>
      <c r="F67" s="39"/>
      <c r="G67" s="39"/>
      <c r="H67" s="39"/>
      <c r="I67" s="39"/>
    </row>
    <row r="68" spans="1:9" ht="14.25" customHeight="1">
      <c r="B68" s="14"/>
    </row>
    <row r="69" spans="1:9" ht="14.25" customHeight="1">
      <c r="B69" s="14"/>
    </row>
    <row r="70" spans="1:9" ht="14.25" customHeight="1">
      <c r="B70" s="14"/>
    </row>
    <row r="71" spans="1:9" ht="14.25" customHeight="1">
      <c r="B71" s="14"/>
    </row>
    <row r="72" spans="1:9" ht="14.25" customHeight="1">
      <c r="B72" s="14"/>
    </row>
    <row r="73" spans="1:9" ht="14.25" customHeight="1">
      <c r="B73" s="14"/>
    </row>
    <row r="74" spans="1:9" ht="14.25" customHeight="1">
      <c r="B74" s="14"/>
    </row>
    <row r="75" spans="1:9" ht="14.25" customHeight="1">
      <c r="B75" s="14"/>
    </row>
    <row r="76" spans="1:9" ht="14.25" customHeight="1">
      <c r="B76" s="14"/>
    </row>
    <row r="77" spans="1:9" ht="14.25" customHeight="1">
      <c r="B77" s="14"/>
    </row>
    <row r="78" spans="1:9" ht="14.25" customHeight="1">
      <c r="B78" s="14"/>
    </row>
    <row r="79" spans="1:9" ht="14.25" customHeight="1">
      <c r="B79" s="14"/>
    </row>
    <row r="80" spans="1:9" ht="14.25" customHeight="1">
      <c r="B80" s="14"/>
    </row>
    <row r="81" spans="2:2" ht="14.25" customHeight="1">
      <c r="B81" s="14"/>
    </row>
    <row r="82" spans="2:2" ht="14.25" customHeight="1">
      <c r="B82" s="14"/>
    </row>
    <row r="83" spans="2:2" ht="14.25" customHeight="1">
      <c r="B83" s="14"/>
    </row>
    <row r="84" spans="2:2" ht="14.25" customHeight="1">
      <c r="B84" s="14"/>
    </row>
    <row r="85" spans="2:2" ht="14.25" customHeight="1">
      <c r="B85" s="14"/>
    </row>
    <row r="86" spans="2:2" ht="14.25" customHeight="1">
      <c r="B86" s="14"/>
    </row>
    <row r="87" spans="2:2" ht="14.25" customHeight="1">
      <c r="B87" s="14"/>
    </row>
    <row r="88" spans="2:2" ht="14.25" customHeight="1">
      <c r="B88" s="14"/>
    </row>
    <row r="89" spans="2:2" ht="14.25" customHeight="1">
      <c r="B89" s="14"/>
    </row>
    <row r="90" spans="2:2" ht="14.25" customHeight="1">
      <c r="B90" s="14"/>
    </row>
    <row r="91" spans="2:2" ht="14.25" customHeight="1">
      <c r="B91" s="14"/>
    </row>
    <row r="92" spans="2:2" ht="14.25" customHeight="1">
      <c r="B92" s="14"/>
    </row>
    <row r="93" spans="2:2" ht="14.25" customHeight="1">
      <c r="B93" s="14"/>
    </row>
    <row r="94" spans="2:2" ht="14.25" customHeight="1">
      <c r="B94" s="14"/>
    </row>
    <row r="95" spans="2:2" ht="14.25" customHeight="1">
      <c r="B95" s="14"/>
    </row>
    <row r="96" spans="2:2" ht="14.25" customHeight="1">
      <c r="B96" s="14"/>
    </row>
    <row r="97" spans="2:2" ht="14.25" customHeight="1">
      <c r="B97" s="14"/>
    </row>
    <row r="98" spans="2:2" ht="14.25" customHeight="1">
      <c r="B98" s="14"/>
    </row>
    <row r="99" spans="2:2" ht="14.25" customHeight="1">
      <c r="B99" s="14"/>
    </row>
    <row r="100" spans="2:2" ht="14.25" customHeight="1">
      <c r="B100" s="14"/>
    </row>
    <row r="101" spans="2:2" ht="14.25" customHeight="1">
      <c r="B101" s="14"/>
    </row>
    <row r="102" spans="2:2" ht="14.25" customHeight="1">
      <c r="B102" s="14"/>
    </row>
    <row r="103" spans="2:2" ht="14.25" customHeight="1">
      <c r="B103" s="14"/>
    </row>
    <row r="104" spans="2:2" ht="14.25" customHeight="1">
      <c r="B104" s="14"/>
    </row>
    <row r="105" spans="2:2" ht="14.25" customHeight="1">
      <c r="B105" s="14"/>
    </row>
    <row r="106" spans="2:2" ht="14.25" customHeight="1">
      <c r="B106" s="14"/>
    </row>
    <row r="107" spans="2:2" ht="14.25" customHeight="1">
      <c r="B107" s="14"/>
    </row>
    <row r="108" spans="2:2" ht="14.25" customHeight="1">
      <c r="B108" s="14"/>
    </row>
    <row r="109" spans="2:2" ht="14.25" customHeight="1">
      <c r="B109" s="14"/>
    </row>
    <row r="110" spans="2:2" ht="14.25" customHeight="1">
      <c r="B110" s="14"/>
    </row>
    <row r="111" spans="2:2" ht="14.25" customHeight="1">
      <c r="B111" s="14"/>
    </row>
    <row r="112" spans="2:2" ht="14.25" customHeight="1">
      <c r="B112" s="14"/>
    </row>
    <row r="113" spans="2:2" ht="14.25" customHeight="1">
      <c r="B113" s="14"/>
    </row>
    <row r="114" spans="2:2" ht="14.25" customHeight="1">
      <c r="B114" s="14"/>
    </row>
    <row r="115" spans="2:2" ht="14.25" customHeight="1">
      <c r="B115" s="14"/>
    </row>
    <row r="116" spans="2:2" ht="14.25" customHeight="1">
      <c r="B116" s="14"/>
    </row>
    <row r="117" spans="2:2" ht="14.25" customHeight="1">
      <c r="B117" s="14"/>
    </row>
    <row r="118" spans="2:2" ht="14.25" customHeight="1">
      <c r="B118" s="14"/>
    </row>
    <row r="119" spans="2:2" ht="14.25" customHeight="1">
      <c r="B119" s="14"/>
    </row>
    <row r="120" spans="2:2" ht="14.25" customHeight="1">
      <c r="B120" s="14"/>
    </row>
    <row r="121" spans="2:2" ht="14.25" customHeight="1">
      <c r="B121" s="14"/>
    </row>
    <row r="122" spans="2:2" ht="14.25" customHeight="1">
      <c r="B122" s="14"/>
    </row>
    <row r="123" spans="2:2" ht="14.25" customHeight="1">
      <c r="B123" s="14"/>
    </row>
    <row r="124" spans="2:2" ht="14.25" customHeight="1">
      <c r="B124" s="14"/>
    </row>
    <row r="125" spans="2:2" ht="14.25" customHeight="1">
      <c r="B125" s="14"/>
    </row>
    <row r="126" spans="2:2" ht="14.25" customHeight="1">
      <c r="B126" s="14"/>
    </row>
    <row r="127" spans="2:2" ht="14.25" customHeight="1">
      <c r="B127" s="14"/>
    </row>
    <row r="128" spans="2:2" ht="14.25" customHeight="1">
      <c r="B128" s="14"/>
    </row>
    <row r="129" spans="2:2" ht="14.25" customHeight="1">
      <c r="B129" s="14"/>
    </row>
    <row r="130" spans="2:2" ht="14.25" customHeight="1">
      <c r="B130" s="14"/>
    </row>
    <row r="131" spans="2:2" ht="14.25" customHeight="1">
      <c r="B131" s="14"/>
    </row>
    <row r="132" spans="2:2" ht="14.25" customHeight="1">
      <c r="B132" s="14"/>
    </row>
    <row r="133" spans="2:2" ht="14.25" customHeight="1">
      <c r="B133" s="14"/>
    </row>
    <row r="134" spans="2:2" ht="14.25" customHeight="1">
      <c r="B134" s="14"/>
    </row>
    <row r="135" spans="2:2" ht="14.25" customHeight="1">
      <c r="B135" s="14"/>
    </row>
    <row r="136" spans="2:2" ht="14.25" customHeight="1">
      <c r="B136" s="14"/>
    </row>
    <row r="137" spans="2:2" ht="14.25" customHeight="1">
      <c r="B137" s="14"/>
    </row>
    <row r="138" spans="2:2" ht="14.25" customHeight="1">
      <c r="B138" s="14"/>
    </row>
    <row r="139" spans="2:2" ht="14.25" customHeight="1">
      <c r="B139" s="14"/>
    </row>
    <row r="140" spans="2:2" ht="14.25" customHeight="1">
      <c r="B140" s="14"/>
    </row>
    <row r="141" spans="2:2" ht="14.25" customHeight="1">
      <c r="B141" s="14"/>
    </row>
    <row r="142" spans="2:2" ht="14.25" customHeight="1">
      <c r="B142" s="14"/>
    </row>
    <row r="143" spans="2:2" ht="14.25" customHeight="1">
      <c r="B143" s="14"/>
    </row>
    <row r="144" spans="2:2" ht="14.25" customHeight="1">
      <c r="B144" s="14"/>
    </row>
    <row r="145" spans="2:2" ht="14.25" customHeight="1">
      <c r="B145" s="14"/>
    </row>
    <row r="146" spans="2:2" ht="14.25" customHeight="1">
      <c r="B146" s="14"/>
    </row>
    <row r="147" spans="2:2" ht="14.25" customHeight="1">
      <c r="B147" s="14"/>
    </row>
    <row r="148" spans="2:2" ht="14.25" customHeight="1">
      <c r="B148" s="14"/>
    </row>
    <row r="149" spans="2:2" ht="14.25" customHeight="1">
      <c r="B149" s="14"/>
    </row>
    <row r="150" spans="2:2" ht="14.25" customHeight="1">
      <c r="B150" s="14"/>
    </row>
    <row r="151" spans="2:2" ht="14.25" customHeight="1">
      <c r="B151" s="14"/>
    </row>
    <row r="152" spans="2:2" ht="14.25" customHeight="1">
      <c r="B152" s="14"/>
    </row>
    <row r="153" spans="2:2" ht="14.25" customHeight="1">
      <c r="B153" s="14"/>
    </row>
    <row r="154" spans="2:2" ht="14.25" customHeight="1">
      <c r="B154" s="14"/>
    </row>
    <row r="155" spans="2:2" ht="14.25" customHeight="1">
      <c r="B155" s="14"/>
    </row>
    <row r="156" spans="2:2" ht="14.25" customHeight="1">
      <c r="B156" s="14"/>
    </row>
    <row r="157" spans="2:2" ht="14.25" customHeight="1">
      <c r="B157" s="14"/>
    </row>
    <row r="158" spans="2:2" ht="14.25" customHeight="1">
      <c r="B158" s="14"/>
    </row>
    <row r="159" spans="2:2" ht="14.25" customHeight="1">
      <c r="B159" s="14"/>
    </row>
    <row r="160" spans="2:2" ht="14.25" customHeight="1">
      <c r="B160" s="14"/>
    </row>
    <row r="161" spans="2:2" ht="14.25" customHeight="1">
      <c r="B161" s="14"/>
    </row>
    <row r="162" spans="2:2" ht="14.25" customHeight="1">
      <c r="B162" s="14"/>
    </row>
    <row r="163" spans="2:2" ht="14.25" customHeight="1">
      <c r="B163" s="14"/>
    </row>
    <row r="164" spans="2:2" ht="14.25" customHeight="1">
      <c r="B164" s="14"/>
    </row>
    <row r="165" spans="2:2" ht="14.25" customHeight="1">
      <c r="B165" s="14"/>
    </row>
    <row r="166" spans="2:2" ht="14.25" customHeight="1">
      <c r="B166" s="14"/>
    </row>
    <row r="167" spans="2:2" ht="14.25" customHeight="1">
      <c r="B167" s="14"/>
    </row>
    <row r="168" spans="2:2" ht="14.25" customHeight="1">
      <c r="B168" s="14"/>
    </row>
    <row r="169" spans="2:2" ht="14.25" customHeight="1">
      <c r="B169" s="14"/>
    </row>
    <row r="170" spans="2:2" ht="14.25" customHeight="1">
      <c r="B170" s="14"/>
    </row>
    <row r="171" spans="2:2" ht="14.25" customHeight="1">
      <c r="B171" s="14"/>
    </row>
    <row r="172" spans="2:2" ht="14.25" customHeight="1">
      <c r="B172" s="14"/>
    </row>
    <row r="173" spans="2:2" ht="14.25" customHeight="1">
      <c r="B173" s="14"/>
    </row>
    <row r="174" spans="2:2" ht="14.25" customHeight="1">
      <c r="B174" s="14"/>
    </row>
    <row r="175" spans="2:2" ht="14.25" customHeight="1">
      <c r="B175" s="14"/>
    </row>
    <row r="176" spans="2:2" ht="14.25" customHeight="1">
      <c r="B176" s="14"/>
    </row>
    <row r="177" spans="2:2" ht="14.25" customHeight="1">
      <c r="B177" s="14"/>
    </row>
    <row r="178" spans="2:2" ht="14.25" customHeight="1">
      <c r="B178" s="14"/>
    </row>
    <row r="179" spans="2:2" ht="14.25" customHeight="1">
      <c r="B179" s="14"/>
    </row>
    <row r="180" spans="2:2" ht="14.25" customHeight="1">
      <c r="B180" s="14"/>
    </row>
    <row r="181" spans="2:2" ht="14.25" customHeight="1">
      <c r="B181" s="14"/>
    </row>
    <row r="182" spans="2:2" ht="14.25" customHeight="1">
      <c r="B182" s="14"/>
    </row>
    <row r="183" spans="2:2" ht="14.25" customHeight="1">
      <c r="B183" s="14"/>
    </row>
    <row r="184" spans="2:2" ht="14.25" customHeight="1">
      <c r="B184" s="14"/>
    </row>
    <row r="185" spans="2:2" ht="14.25" customHeight="1">
      <c r="B185" s="14"/>
    </row>
    <row r="186" spans="2:2" ht="14.25" customHeight="1">
      <c r="B186" s="14"/>
    </row>
    <row r="187" spans="2:2" ht="14.25" customHeight="1">
      <c r="B187" s="14"/>
    </row>
    <row r="188" spans="2:2" ht="14.25" customHeight="1">
      <c r="B188" s="14"/>
    </row>
    <row r="189" spans="2:2" ht="14.25" customHeight="1">
      <c r="B189" s="14"/>
    </row>
    <row r="190" spans="2:2" ht="14.25" customHeight="1">
      <c r="B190" s="14"/>
    </row>
    <row r="191" spans="2:2" ht="14.25" customHeight="1">
      <c r="B191" s="14"/>
    </row>
    <row r="192" spans="2:2" ht="14.25" customHeight="1">
      <c r="B192" s="14"/>
    </row>
    <row r="193" spans="2:2" ht="14.25" customHeight="1">
      <c r="B193" s="14"/>
    </row>
    <row r="194" spans="2:2" ht="14.25" customHeight="1">
      <c r="B194" s="14"/>
    </row>
    <row r="195" spans="2:2" ht="14.25" customHeight="1">
      <c r="B195" s="14"/>
    </row>
    <row r="196" spans="2:2" ht="14.25" customHeight="1">
      <c r="B196" s="14"/>
    </row>
    <row r="197" spans="2:2" ht="14.25" customHeight="1">
      <c r="B197" s="14"/>
    </row>
    <row r="198" spans="2:2" ht="14.25" customHeight="1">
      <c r="B198" s="14"/>
    </row>
    <row r="199" spans="2:2" ht="14.25" customHeight="1">
      <c r="B199" s="14"/>
    </row>
    <row r="200" spans="2:2" ht="14.25" customHeight="1">
      <c r="B200" s="14"/>
    </row>
    <row r="201" spans="2:2" ht="14.25" customHeight="1">
      <c r="B201" s="14"/>
    </row>
    <row r="202" spans="2:2" ht="14.25" customHeight="1">
      <c r="B202" s="14"/>
    </row>
    <row r="203" spans="2:2" ht="14.25" customHeight="1">
      <c r="B203" s="14"/>
    </row>
    <row r="204" spans="2:2" ht="14.25" customHeight="1">
      <c r="B204" s="14"/>
    </row>
    <row r="205" spans="2:2" ht="14.25" customHeight="1">
      <c r="B205" s="14"/>
    </row>
    <row r="206" spans="2:2" ht="14.25" customHeight="1">
      <c r="B206" s="14"/>
    </row>
    <row r="207" spans="2:2" ht="14.25" customHeight="1">
      <c r="B207" s="14"/>
    </row>
    <row r="208" spans="2:2" ht="14.25" customHeight="1">
      <c r="B208" s="14"/>
    </row>
    <row r="209" spans="2:2" ht="14.25" customHeight="1">
      <c r="B209" s="14"/>
    </row>
    <row r="210" spans="2:2" ht="14.25" customHeight="1">
      <c r="B210" s="14"/>
    </row>
    <row r="211" spans="2:2" ht="14.25" customHeight="1">
      <c r="B211" s="14"/>
    </row>
    <row r="212" spans="2:2" ht="14.25" customHeight="1">
      <c r="B212" s="14"/>
    </row>
    <row r="213" spans="2:2" ht="14.25" customHeight="1">
      <c r="B213" s="14"/>
    </row>
    <row r="214" spans="2:2" ht="14.25" customHeight="1">
      <c r="B214" s="14"/>
    </row>
    <row r="215" spans="2:2" ht="14.25" customHeight="1">
      <c r="B215" s="14"/>
    </row>
    <row r="216" spans="2:2" ht="14.25" customHeight="1">
      <c r="B216" s="14"/>
    </row>
    <row r="217" spans="2:2" ht="14.25" customHeight="1">
      <c r="B217" s="14"/>
    </row>
    <row r="218" spans="2:2" ht="14.25" customHeight="1">
      <c r="B218" s="14"/>
    </row>
    <row r="219" spans="2:2" ht="14.25" customHeight="1">
      <c r="B219" s="14"/>
    </row>
    <row r="220" spans="2:2" ht="14.25" customHeight="1">
      <c r="B220" s="14"/>
    </row>
    <row r="221" spans="2:2" ht="14.25" customHeight="1">
      <c r="B221" s="14"/>
    </row>
    <row r="222" spans="2:2" ht="14.25" customHeight="1">
      <c r="B222" s="14"/>
    </row>
    <row r="223" spans="2:2" ht="14.25" customHeight="1">
      <c r="B223" s="14"/>
    </row>
    <row r="224" spans="2:2" ht="14.25" customHeight="1">
      <c r="B224" s="14"/>
    </row>
    <row r="225" spans="2:2" ht="14.25" customHeight="1">
      <c r="B225" s="14"/>
    </row>
    <row r="226" spans="2:2" ht="14.25" customHeight="1">
      <c r="B226" s="14"/>
    </row>
    <row r="227" spans="2:2" ht="14.25" customHeight="1">
      <c r="B227" s="14"/>
    </row>
    <row r="228" spans="2:2" ht="14.25" customHeight="1">
      <c r="B228" s="14"/>
    </row>
    <row r="229" spans="2:2" ht="14.25" customHeight="1">
      <c r="B229" s="14"/>
    </row>
    <row r="230" spans="2:2" ht="14.25" customHeight="1">
      <c r="B230" s="14"/>
    </row>
    <row r="231" spans="2:2" ht="14.25" customHeight="1">
      <c r="B231" s="14"/>
    </row>
    <row r="232" spans="2:2" ht="14.25" customHeight="1">
      <c r="B232" s="14"/>
    </row>
    <row r="233" spans="2:2" ht="14.25" customHeight="1">
      <c r="B233" s="14"/>
    </row>
    <row r="234" spans="2:2" ht="14.25" customHeight="1">
      <c r="B234" s="14"/>
    </row>
    <row r="235" spans="2:2" ht="14.25" customHeight="1">
      <c r="B235" s="14"/>
    </row>
    <row r="236" spans="2:2" ht="14.25" customHeight="1">
      <c r="B236" s="14"/>
    </row>
    <row r="237" spans="2:2" ht="14.25" customHeight="1">
      <c r="B237" s="14"/>
    </row>
    <row r="238" spans="2:2" ht="14.25" customHeight="1">
      <c r="B238" s="14"/>
    </row>
    <row r="239" spans="2:2" ht="14.25" customHeight="1">
      <c r="B239" s="14"/>
    </row>
    <row r="240" spans="2:2" ht="14.25" customHeight="1">
      <c r="B240" s="14"/>
    </row>
    <row r="241" spans="2:2" ht="14.25" customHeight="1">
      <c r="B241" s="14"/>
    </row>
    <row r="242" spans="2:2" ht="14.25" customHeight="1">
      <c r="B242" s="14"/>
    </row>
    <row r="243" spans="2:2" ht="14.25" customHeight="1">
      <c r="B243" s="14"/>
    </row>
    <row r="244" spans="2:2" ht="14.25" customHeight="1">
      <c r="B244" s="14"/>
    </row>
    <row r="245" spans="2:2" ht="14.25" customHeight="1">
      <c r="B245" s="14"/>
    </row>
    <row r="246" spans="2:2" ht="14.25" customHeight="1">
      <c r="B246" s="14"/>
    </row>
    <row r="247" spans="2:2" ht="14.25" customHeight="1">
      <c r="B247" s="14"/>
    </row>
    <row r="248" spans="2:2" ht="14.25" customHeight="1">
      <c r="B248" s="14"/>
    </row>
    <row r="249" spans="2:2" ht="14.25" customHeight="1">
      <c r="B249" s="14"/>
    </row>
    <row r="250" spans="2:2" ht="14.25" customHeight="1">
      <c r="B250" s="14"/>
    </row>
    <row r="251" spans="2:2" ht="14.25" customHeight="1">
      <c r="B251" s="14"/>
    </row>
    <row r="252" spans="2:2" ht="14.25" customHeight="1">
      <c r="B252" s="14"/>
    </row>
    <row r="253" spans="2:2" ht="14.25" customHeight="1">
      <c r="B253" s="14"/>
    </row>
    <row r="254" spans="2:2" ht="14.25" customHeight="1">
      <c r="B254" s="14"/>
    </row>
    <row r="255" spans="2:2" ht="14.25" customHeight="1">
      <c r="B255" s="14"/>
    </row>
    <row r="256" spans="2:2" ht="14.25" customHeight="1">
      <c r="B256" s="14"/>
    </row>
    <row r="257" spans="2:2" ht="14.25" customHeight="1">
      <c r="B257" s="14"/>
    </row>
    <row r="258" spans="2:2" ht="14.25" customHeight="1">
      <c r="B258" s="14"/>
    </row>
    <row r="259" spans="2:2" ht="14.25" customHeight="1">
      <c r="B259" s="14"/>
    </row>
    <row r="260" spans="2:2" ht="14.25" customHeight="1">
      <c r="B260" s="14"/>
    </row>
    <row r="261" spans="2:2" ht="14.25" customHeight="1">
      <c r="B261" s="14"/>
    </row>
    <row r="262" spans="2:2" ht="14.25" customHeight="1">
      <c r="B262" s="14"/>
    </row>
    <row r="263" spans="2:2" ht="14.25" customHeight="1">
      <c r="B263" s="14"/>
    </row>
    <row r="264" spans="2:2" ht="14.25" customHeight="1">
      <c r="B264" s="14"/>
    </row>
    <row r="265" spans="2:2" ht="14.25" customHeight="1">
      <c r="B265" s="14"/>
    </row>
    <row r="266" spans="2:2" ht="14.25" customHeight="1">
      <c r="B266" s="14"/>
    </row>
    <row r="267" spans="2:2" ht="14.25" customHeight="1">
      <c r="B267" s="14"/>
    </row>
    <row r="268" spans="2:2" ht="15.75" customHeight="1"/>
    <row r="269" spans="2:2" ht="15.75" customHeight="1"/>
    <row r="270" spans="2:2" ht="15.75" customHeight="1"/>
    <row r="271" spans="2:2" ht="15.75" customHeight="1"/>
    <row r="272" spans="2: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C67:I67"/>
    <mergeCell ref="E20:I20"/>
    <mergeCell ref="C29:I29"/>
    <mergeCell ref="C31:I31"/>
    <mergeCell ref="E32:I32"/>
    <mergeCell ref="C41:I41"/>
    <mergeCell ref="C42:I42"/>
    <mergeCell ref="E43:I43"/>
    <mergeCell ref="C17:I17"/>
    <mergeCell ref="C19:I19"/>
    <mergeCell ref="C50:I50"/>
    <mergeCell ref="C51:I51"/>
    <mergeCell ref="E52:I52"/>
    <mergeCell ref="C1:H1"/>
    <mergeCell ref="E2:H2"/>
    <mergeCell ref="C8:H8"/>
    <mergeCell ref="C10:H10"/>
    <mergeCell ref="E11:I11"/>
  </mergeCells>
  <conditionalFormatting sqref="C8:H8">
    <cfRule type="cellIs" dxfId="41" priority="9" operator="equal">
      <formula>"Conditional Go"</formula>
    </cfRule>
    <cfRule type="cellIs" dxfId="40" priority="10" operator="equal">
      <formula>"Maybe"</formula>
    </cfRule>
    <cfRule type="cellIs" dxfId="39" priority="11" operator="equal">
      <formula>"No-Go"</formula>
    </cfRule>
  </conditionalFormatting>
  <conditionalFormatting sqref="C17:I17">
    <cfRule type="cellIs" dxfId="38" priority="12" operator="equal">
      <formula>"No-Go"</formula>
    </cfRule>
    <cfRule type="cellIs" dxfId="37" priority="13" operator="equal">
      <formula>"Maybe"</formula>
    </cfRule>
    <cfRule type="cellIs" dxfId="36" priority="14" operator="equal">
      <formula>"Conditional Go"</formula>
    </cfRule>
  </conditionalFormatting>
  <conditionalFormatting sqref="C29:I29">
    <cfRule type="cellIs" dxfId="35" priority="15" operator="equal">
      <formula>"Conditional Go"</formula>
    </cfRule>
    <cfRule type="cellIs" dxfId="34" priority="16" operator="equal">
      <formula>"Maybe"</formula>
    </cfRule>
    <cfRule type="cellIs" dxfId="33" priority="17" operator="equal">
      <formula>"No-Go"</formula>
    </cfRule>
  </conditionalFormatting>
  <conditionalFormatting sqref="C41:I41">
    <cfRule type="cellIs" dxfId="32" priority="18" operator="equal">
      <formula>"Conditional Go"</formula>
    </cfRule>
    <cfRule type="cellIs" dxfId="31" priority="19" operator="equal">
      <formula>"Maybe"</formula>
    </cfRule>
    <cfRule type="cellIs" dxfId="30" priority="20" operator="equal">
      <formula>"No-Go"</formula>
    </cfRule>
  </conditionalFormatting>
  <conditionalFormatting sqref="C50:I50">
    <cfRule type="cellIs" dxfId="29" priority="21" operator="equal">
      <formula>"Conditional Go"</formula>
    </cfRule>
    <cfRule type="cellIs" dxfId="28" priority="22" operator="equal">
      <formula>"Maybe"</formula>
    </cfRule>
    <cfRule type="cellIs" dxfId="27" priority="23" operator="equal">
      <formula>"No-Go"</formula>
    </cfRule>
  </conditionalFormatting>
  <conditionalFormatting sqref="C67:I67">
    <cfRule type="cellIs" dxfId="26" priority="24" operator="equal">
      <formula>"Conditional Go"</formula>
    </cfRule>
    <cfRule type="cellIs" dxfId="25" priority="25" operator="equal">
      <formula>"Maybe"</formula>
    </cfRule>
    <cfRule type="cellIs" dxfId="24" priority="26" operator="equal">
      <formula>"No-Go"</formula>
    </cfRule>
  </conditionalFormatting>
  <conditionalFormatting sqref="D3:D4">
    <cfRule type="cellIs" dxfId="23" priority="27" operator="equal">
      <formula>"Please Answer"</formula>
    </cfRule>
  </conditionalFormatting>
  <conditionalFormatting sqref="D14:D15">
    <cfRule type="cellIs" dxfId="21" priority="29" operator="equal">
      <formula>"Please Answer"</formula>
    </cfRule>
  </conditionalFormatting>
  <conditionalFormatting sqref="D21:D27">
    <cfRule type="cellIs" dxfId="20" priority="30" operator="equal">
      <formula>"Blank"</formula>
    </cfRule>
  </conditionalFormatting>
  <conditionalFormatting sqref="D28">
    <cfRule type="cellIs" dxfId="19" priority="31" operator="equal">
      <formula>"Please Answer"</formula>
    </cfRule>
  </conditionalFormatting>
  <conditionalFormatting sqref="D35:D39">
    <cfRule type="cellIs" dxfId="17" priority="33" operator="equal">
      <formula>"Please Answer"</formula>
    </cfRule>
  </conditionalFormatting>
  <conditionalFormatting sqref="D44 D47:D49">
    <cfRule type="cellIs" dxfId="16" priority="34" operator="equal">
      <formula>"Please Answer"</formula>
    </cfRule>
  </conditionalFormatting>
  <conditionalFormatting sqref="D47">
    <cfRule type="cellIs" dxfId="15" priority="36" operator="equal">
      <formula>"Please answer"</formula>
    </cfRule>
  </conditionalFormatting>
  <conditionalFormatting sqref="D53:D66">
    <cfRule type="cellIs" dxfId="14" priority="37" operator="equal">
      <formula>"Please Answer"</formula>
    </cfRule>
  </conditionalFormatting>
  <conditionalFormatting sqref="D33:D34">
    <cfRule type="cellIs" dxfId="6" priority="7" operator="equal">
      <formula>"Blank"</formula>
    </cfRule>
  </conditionalFormatting>
  <conditionalFormatting sqref="D12">
    <cfRule type="cellIs" dxfId="3" priority="4" operator="equal">
      <formula>"Blank"</formula>
    </cfRule>
  </conditionalFormatting>
  <conditionalFormatting sqref="D13">
    <cfRule type="cellIs" dxfId="2" priority="3" operator="equal">
      <formula>"Blank"</formula>
    </cfRule>
  </conditionalFormatting>
  <conditionalFormatting sqref="D45">
    <cfRule type="cellIs" dxfId="1" priority="2" operator="equal">
      <formula>"Blank"</formula>
    </cfRule>
  </conditionalFormatting>
  <conditionalFormatting sqref="D46">
    <cfRule type="cellIs" dxfId="0" priority="1" operator="equal">
      <formula>"Blank"</formula>
    </cfRule>
  </conditionalFormatting>
  <pageMargins left="0.7" right="0.7" top="0.75" bottom="0.75" header="0" footer="0"/>
  <pageSetup orientation="landscape"/>
  <extLst>
    <ext xmlns:x14="http://schemas.microsoft.com/office/spreadsheetml/2009/9/main" uri="{CCE6A557-97BC-4b89-ADB6-D9C93CAAB3DF}">
      <x14:dataValidations xmlns:xm="http://schemas.microsoft.com/office/excel/2006/main" count="13">
        <x14:dataValidation type="list" allowBlank="1" showErrorMessage="1" xr:uid="{00000000-0002-0000-0100-000000000000}">
          <x14:formula1>
            <xm:f>Data!$A$1:$A$21</xm:f>
          </x14:formula1>
          <xm:sqref>D3</xm:sqref>
        </x14:dataValidation>
        <x14:dataValidation type="list" allowBlank="1" showErrorMessage="1" xr:uid="{00000000-0002-0000-0100-000001000000}">
          <x14:formula1>
            <xm:f>Data!$J$1:$J$6</xm:f>
          </x14:formula1>
          <xm:sqref>D47</xm:sqref>
        </x14:dataValidation>
        <x14:dataValidation type="list" allowBlank="1" showErrorMessage="1" xr:uid="{00000000-0002-0000-0100-000002000000}">
          <x14:formula1>
            <xm:f>Data!$C$1:$C$7</xm:f>
          </x14:formula1>
          <xm:sqref>D14</xm:sqref>
        </x14:dataValidation>
        <x14:dataValidation type="list" allowBlank="1" showErrorMessage="1" xr:uid="{00000000-0002-0000-0100-000003000000}">
          <x14:formula1>
            <xm:f>Data!$G$1:$G$6</xm:f>
          </x14:formula1>
          <xm:sqref>D37</xm:sqref>
        </x14:dataValidation>
        <x14:dataValidation type="list" allowBlank="1" showErrorMessage="1" xr:uid="{00000000-0002-0000-0100-000004000000}">
          <x14:formula1>
            <xm:f>Data!$K$1:$K$5</xm:f>
          </x14:formula1>
          <xm:sqref>D48:D49</xm:sqref>
        </x14:dataValidation>
        <x14:dataValidation type="list" allowBlank="1" showErrorMessage="1" xr:uid="{00000000-0002-0000-0100-000005000000}">
          <x14:formula1>
            <xm:f>Data!$H$1:$H$5</xm:f>
          </x14:formula1>
          <xm:sqref>D38</xm:sqref>
        </x14:dataValidation>
        <x14:dataValidation type="list" allowBlank="1" showErrorMessage="1" xr:uid="{00000000-0002-0000-0100-000006000000}">
          <x14:formula1>
            <xm:f>Data!$D$1:$D$4</xm:f>
          </x14:formula1>
          <xm:sqref>D15</xm:sqref>
        </x14:dataValidation>
        <x14:dataValidation type="list" allowBlank="1" showErrorMessage="1" xr:uid="{00000000-0002-0000-0100-000007000000}">
          <x14:formula1>
            <xm:f>Data!$E$1:$E$7</xm:f>
          </x14:formula1>
          <xm:sqref>D28</xm:sqref>
        </x14:dataValidation>
        <x14:dataValidation type="list" allowBlank="1" showErrorMessage="1" xr:uid="{00000000-0002-0000-0100-000008000000}">
          <x14:formula1>
            <xm:f>Data!$I$1:$I$5</xm:f>
          </x14:formula1>
          <xm:sqref>D39</xm:sqref>
        </x14:dataValidation>
        <x14:dataValidation type="list" allowBlank="1" showErrorMessage="1" xr:uid="{00000000-0002-0000-0100-000009000000}">
          <x14:formula1>
            <xm:f>Data!$M$1:$M$6</xm:f>
          </x14:formula1>
          <xm:sqref>D53:D66</xm:sqref>
        </x14:dataValidation>
        <x14:dataValidation type="list" allowBlank="1" showErrorMessage="1" xr:uid="{00000000-0002-0000-0100-00000A000000}">
          <x14:formula1>
            <xm:f>Data!$B$1:$B$6</xm:f>
          </x14:formula1>
          <xm:sqref>D4</xm:sqref>
        </x14:dataValidation>
        <x14:dataValidation type="list" allowBlank="1" showErrorMessage="1" xr:uid="{00000000-0002-0000-0100-00000B000000}">
          <x14:formula1>
            <xm:f>Data!$F$1:$F$6</xm:f>
          </x14:formula1>
          <xm:sqref>D35:D36</xm:sqref>
        </x14:dataValidation>
        <x14:dataValidation type="list" allowBlank="1" showErrorMessage="1" xr:uid="{00000000-0002-0000-0100-00000C000000}">
          <x14:formula1>
            <xm:f>Data!$L$1:$L$5</xm:f>
          </x14:formula1>
          <xm:sqref>D44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00"/>
  <sheetViews>
    <sheetView workbookViewId="0">
      <selection activeCell="G2" sqref="G2"/>
    </sheetView>
  </sheetViews>
  <sheetFormatPr defaultColWidth="12.5546875" defaultRowHeight="15" customHeight="1"/>
  <cols>
    <col min="1" max="1" width="97" bestFit="1" customWidth="1"/>
    <col min="2" max="2" width="89.44140625" bestFit="1" customWidth="1"/>
    <col min="3" max="3" width="96.6640625" bestFit="1" customWidth="1"/>
    <col min="4" max="4" width="102.21875" bestFit="1" customWidth="1"/>
    <col min="5" max="5" width="67.77734375" bestFit="1" customWidth="1"/>
    <col min="6" max="6" width="104.5546875" bestFit="1" customWidth="1"/>
    <col min="7" max="7" width="20.5546875" bestFit="1" customWidth="1"/>
  </cols>
  <sheetData>
    <row r="1" spans="1:7" ht="14.25" customHeight="1">
      <c r="A1" s="45" t="s">
        <v>13</v>
      </c>
      <c r="B1" s="45" t="s">
        <v>34</v>
      </c>
      <c r="C1" s="45" t="s">
        <v>64</v>
      </c>
      <c r="D1" s="45" t="s">
        <v>97</v>
      </c>
      <c r="E1" s="45" t="s">
        <v>136</v>
      </c>
      <c r="F1" s="45" t="s">
        <v>167</v>
      </c>
      <c r="G1" s="15" t="s">
        <v>444</v>
      </c>
    </row>
    <row r="2" spans="1:7" ht="14.25" customHeight="1">
      <c r="A2" s="46" t="str">
        <f>'Quick Readiness Check'!C8</f>
        <v>No-Go</v>
      </c>
      <c r="B2" s="46" t="e">
        <f>'Quick Readiness Check'!C17</f>
        <v>#VALUE!</v>
      </c>
      <c r="C2" s="46" t="e">
        <f>'Quick Readiness Check'!C29</f>
        <v>#VALUE!</v>
      </c>
      <c r="D2" s="46" t="e">
        <f>'Quick Readiness Check'!C41</f>
        <v>#VALUE!</v>
      </c>
      <c r="E2" s="46" t="str">
        <f>'Quick Readiness Check'!C50</f>
        <v/>
      </c>
      <c r="F2" s="46" t="str">
        <f>'Quick Readiness Check'!C67</f>
        <v>No-Go</v>
      </c>
      <c r="G2" s="34" t="str">
        <f>IF(COUNTBLANK(A2:F2)&gt;0,"",IF(COUNTIF(A2:F2,"No-Go")&gt;0,"No-Go",IF(COUNTIF(A2:F2,"Maybe")&gt;0,"Maybe",IF(COUNTIF(A2:F2,"Conditional Go")&gt;0,"Conditional Go","Go"))))</f>
        <v/>
      </c>
    </row>
    <row r="3" spans="1:7" ht="14.25" customHeight="1">
      <c r="A3" s="47" t="s">
        <v>445</v>
      </c>
      <c r="B3" s="48"/>
      <c r="C3" s="48"/>
      <c r="D3" s="48"/>
      <c r="E3" s="48"/>
      <c r="F3" s="48"/>
    </row>
    <row r="4" spans="1:7" ht="60" customHeight="1">
      <c r="A4" s="49" t="str">
        <f>IF(A2="","",IF(A2="No-Go","Actions: strengthen demand case (mode share, baseline), validate passenger trend, reconsider corridor/target market.",IF(A2="Maybe","Actions: validate demand baseline &amp; trend; improve data quality; identify uptake levers and constraints.",IF(A2="Conditional Go","Actions: proceed while monitoring demand assumptions and updating data.","Actions: proceed."))))</f>
        <v>Actions: strengthen demand case (mode share, baseline), validate passenger trend, reconsider corridor/target market.</v>
      </c>
      <c r="B4" s="49" t="e">
        <f>IF(B2="","",IF(B2="No-Go","Actions: re-check duty cycle vs real range; create/extend charging window; consider mid-day top-up; re-spec vehicle if needed.",IF(B2="Maybe","Actions: validate range and charging window assumptions with route data; confirm stress factors; then re-run.",IF(B2="Conditional Go","Actions: proceed with conservative scheduling and confirm charging ops.","Actions: proceed."))))</f>
        <v>#VALUE!</v>
      </c>
      <c r="C4" s="49" t="e">
        <f>IF(C2="","",IF(C2="No-Go","Actions: secure viable charging site(s) and a connection/offer; confirm tariff; address outages; right-size charging plan.",IF(C2="Maybe","Actions: clarify grid capacity/peak power and site status; validate EV efficiency and diesel baseline; then re-run.",IF(C2="Conditional Go","Actions: proceed while closing tariff/connection/site gaps.","Actions: proceed."))))</f>
        <v>#VALUE!</v>
      </c>
      <c r="D4" s="49" t="e">
        <f>IF(D2="","",IF(D2="No-Go","Actions: resolve legal/regulatory blockers; clarify tariff/resale rights; confirm standards and permits; engage regulators/utility.",IF(D2="Maybe","Actions: engage policy/utility on tariff and approvals; confirm strategy/incentives timeline; then re-run.",IF(D2="Conditional Go","Actions: proceed while monitoring policy changes and timelines.","Actions: proceed."))))</f>
        <v>#VALUE!</v>
      </c>
      <c r="E4" s="49" t="str">
        <f>IF(E2="","",IF(E2="No-Go","Actions: improve financing path/deposit; revisit EV price delta; strengthen revenue stability; manage FX; confirm support/warranty.",IF(E2="Maybe","Actions: tighten financing terms and support; reduce FX/revenue risks; then re-run.",IF(E2="Conditional Go","Actions: proceed with risk mitigations and confirm assumptions.","Actions: proceed."))))</f>
        <v/>
      </c>
      <c r="F4" s="49" t="str">
        <f>IF(F2="","",IF(F2="No-Go","Actions: close missing enabling items (permits, MoUs, training, data sharing, comms, governance); assign owners/dates; re-run.",IF(F2="Maybe","Actions: convert In progress/Unknown items to Yes with evidence; assign owners/dates; re-run.",IF(F2="Conditional Go","Actions: proceed with a close-out plan and governance to complete remaining items.","Actions: proceed."))))</f>
        <v>Actions: close missing enabling items (permits, MoUs, training, data sharing, comms, governance); assign owners/dates; re-run.</v>
      </c>
    </row>
    <row r="5" spans="1:7" ht="14.25" customHeight="1"/>
    <row r="6" spans="1:7" ht="14.25" customHeight="1"/>
    <row r="7" spans="1:7" ht="14.25" customHeight="1"/>
    <row r="8" spans="1:7" ht="14.25" customHeight="1"/>
    <row r="9" spans="1:7" ht="14.25" customHeight="1"/>
    <row r="10" spans="1:7" ht="14.25" customHeight="1"/>
    <row r="11" spans="1:7" ht="14.25" customHeight="1"/>
    <row r="12" spans="1:7" ht="14.25" customHeight="1"/>
    <row r="13" spans="1:7" ht="14.25" customHeight="1"/>
    <row r="14" spans="1:7" ht="14.25" customHeight="1"/>
    <row r="15" spans="1:7" ht="14.25" customHeight="1"/>
    <row r="16" spans="1:7"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3:F3"/>
  </mergeCells>
  <conditionalFormatting sqref="A2:F2">
    <cfRule type="cellIs" dxfId="13" priority="1" operator="equal">
      <formula>"Conditional Go"</formula>
    </cfRule>
    <cfRule type="cellIs" dxfId="12" priority="2" operator="equal">
      <formula>"Maybe"</formula>
    </cfRule>
    <cfRule type="cellIs" dxfId="11" priority="3" operator="equal">
      <formula>"No-Go"</formula>
    </cfRule>
  </conditionalFormatting>
  <conditionalFormatting sqref="A3:F3">
    <cfRule type="cellIs" dxfId="10" priority="4" operator="equal">
      <formula>"Overall Go"</formula>
    </cfRule>
    <cfRule type="cellIs" dxfId="9" priority="5" operator="equal">
      <formula>"Overall Conditional"</formula>
    </cfRule>
    <cfRule type="cellIs" dxfId="8" priority="6" operator="equal">
      <formula>"Overall No-Go"</formula>
    </cfRule>
  </conditionalFormatting>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43"/>
  <sheetViews>
    <sheetView tabSelected="1" workbookViewId="0"/>
  </sheetViews>
  <sheetFormatPr defaultColWidth="12.5546875" defaultRowHeight="15" customHeight="1"/>
  <cols>
    <col min="1" max="1" width="28" customWidth="1"/>
    <col min="2" max="2" width="26.44140625" customWidth="1"/>
    <col min="3" max="3" width="104.44140625" customWidth="1"/>
    <col min="4" max="4" width="35.6640625" customWidth="1"/>
    <col min="5" max="5" width="81.109375" customWidth="1"/>
    <col min="6" max="6" width="46.109375" customWidth="1"/>
    <col min="7" max="7" width="177.5546875" hidden="1" customWidth="1"/>
  </cols>
  <sheetData>
    <row r="1" spans="1:7">
      <c r="A1" s="30" t="s">
        <v>212</v>
      </c>
      <c r="B1" s="30" t="s">
        <v>213</v>
      </c>
      <c r="C1" s="30" t="s">
        <v>214</v>
      </c>
      <c r="D1" s="30" t="s">
        <v>215</v>
      </c>
      <c r="E1" s="30" t="s">
        <v>216</v>
      </c>
      <c r="F1" s="30" t="s">
        <v>217</v>
      </c>
      <c r="G1" s="30" t="s">
        <v>218</v>
      </c>
    </row>
    <row r="2" spans="1:7">
      <c r="A2" s="31" t="s">
        <v>219</v>
      </c>
      <c r="B2" s="31"/>
      <c r="C2" s="31"/>
      <c r="D2" s="31"/>
      <c r="E2" s="31"/>
      <c r="F2" s="31"/>
      <c r="G2" s="31"/>
    </row>
    <row r="3" spans="1:7">
      <c r="A3" s="32"/>
      <c r="B3" s="32" t="s">
        <v>220</v>
      </c>
      <c r="C3" s="32" t="s">
        <v>221</v>
      </c>
      <c r="D3" s="32" t="s">
        <v>222</v>
      </c>
      <c r="E3" s="32" t="s">
        <v>223</v>
      </c>
      <c r="F3" s="32" t="s">
        <v>224</v>
      </c>
      <c r="G3" s="32" t="s">
        <v>225</v>
      </c>
    </row>
    <row r="4" spans="1:7">
      <c r="A4" s="31" t="s">
        <v>226</v>
      </c>
      <c r="B4" s="31"/>
      <c r="C4" s="31"/>
      <c r="D4" s="31"/>
      <c r="E4" s="31"/>
      <c r="F4" s="31"/>
      <c r="G4" s="31"/>
    </row>
    <row r="5" spans="1:7">
      <c r="A5" s="32"/>
      <c r="B5" s="32" t="s">
        <v>227</v>
      </c>
      <c r="C5" s="32" t="s">
        <v>228</v>
      </c>
      <c r="D5" s="32" t="s">
        <v>229</v>
      </c>
      <c r="E5" s="32" t="s">
        <v>230</v>
      </c>
      <c r="F5" s="32" t="s">
        <v>231</v>
      </c>
      <c r="G5" s="32" t="s">
        <v>232</v>
      </c>
    </row>
    <row r="6" spans="1:7">
      <c r="A6" s="32"/>
      <c r="B6" s="32" t="s">
        <v>233</v>
      </c>
      <c r="C6" s="32" t="s">
        <v>234</v>
      </c>
      <c r="D6" s="32" t="s">
        <v>235</v>
      </c>
      <c r="E6" s="32" t="s">
        <v>236</v>
      </c>
      <c r="F6" s="32" t="s">
        <v>237</v>
      </c>
      <c r="G6" s="32" t="s">
        <v>238</v>
      </c>
    </row>
    <row r="7" spans="1:7">
      <c r="A7" s="32"/>
      <c r="B7" s="32" t="s">
        <v>239</v>
      </c>
      <c r="C7" s="32" t="s">
        <v>240</v>
      </c>
      <c r="D7" s="32" t="s">
        <v>241</v>
      </c>
      <c r="E7" s="32" t="s">
        <v>242</v>
      </c>
      <c r="F7" s="32" t="s">
        <v>224</v>
      </c>
      <c r="G7" s="32" t="s">
        <v>243</v>
      </c>
    </row>
    <row r="8" spans="1:7">
      <c r="A8" s="31" t="s">
        <v>244</v>
      </c>
      <c r="B8" s="31"/>
      <c r="C8" s="31"/>
      <c r="D8" s="31"/>
      <c r="E8" s="31"/>
      <c r="F8" s="31"/>
      <c r="G8" s="31"/>
    </row>
    <row r="9" spans="1:7">
      <c r="A9" s="32"/>
      <c r="B9" s="32" t="s">
        <v>245</v>
      </c>
      <c r="C9" s="32" t="s">
        <v>246</v>
      </c>
      <c r="D9" s="32" t="s">
        <v>247</v>
      </c>
      <c r="E9" s="32" t="s">
        <v>248</v>
      </c>
      <c r="F9" s="32" t="s">
        <v>249</v>
      </c>
      <c r="G9" s="32" t="s">
        <v>250</v>
      </c>
    </row>
    <row r="10" spans="1:7">
      <c r="A10" s="32"/>
      <c r="B10" s="32" t="s">
        <v>251</v>
      </c>
      <c r="C10" s="32" t="s">
        <v>252</v>
      </c>
      <c r="D10" s="32" t="s">
        <v>253</v>
      </c>
      <c r="E10" s="32" t="s">
        <v>254</v>
      </c>
      <c r="F10" s="32" t="s">
        <v>255</v>
      </c>
      <c r="G10" s="32" t="s">
        <v>256</v>
      </c>
    </row>
    <row r="11" spans="1:7">
      <c r="A11" s="32"/>
      <c r="B11" s="32" t="s">
        <v>257</v>
      </c>
      <c r="C11" s="32" t="s">
        <v>258</v>
      </c>
      <c r="D11" s="32" t="s">
        <v>259</v>
      </c>
      <c r="E11" s="32" t="s">
        <v>260</v>
      </c>
      <c r="F11" s="32" t="s">
        <v>261</v>
      </c>
      <c r="G11" s="32" t="s">
        <v>262</v>
      </c>
    </row>
    <row r="12" spans="1:7">
      <c r="A12" s="32"/>
      <c r="B12" s="32" t="s">
        <v>263</v>
      </c>
      <c r="C12" s="32" t="s">
        <v>264</v>
      </c>
      <c r="D12" s="32" t="s">
        <v>265</v>
      </c>
      <c r="E12" s="32" t="s">
        <v>266</v>
      </c>
      <c r="F12" s="32" t="s">
        <v>267</v>
      </c>
      <c r="G12" s="32" t="s">
        <v>268</v>
      </c>
    </row>
    <row r="13" spans="1:7">
      <c r="A13" s="32"/>
      <c r="B13" s="32" t="s">
        <v>269</v>
      </c>
      <c r="C13" s="32" t="s">
        <v>270</v>
      </c>
      <c r="D13" s="32" t="s">
        <v>271</v>
      </c>
      <c r="E13" s="32" t="s">
        <v>242</v>
      </c>
      <c r="F13" s="32" t="s">
        <v>224</v>
      </c>
      <c r="G13" s="32" t="s">
        <v>272</v>
      </c>
    </row>
    <row r="14" spans="1:7">
      <c r="A14" s="31" t="s">
        <v>273</v>
      </c>
      <c r="B14" s="31"/>
      <c r="C14" s="31"/>
      <c r="D14" s="31"/>
      <c r="E14" s="31"/>
      <c r="F14" s="31"/>
      <c r="G14" s="31"/>
    </row>
    <row r="15" spans="1:7">
      <c r="A15" s="32"/>
      <c r="B15" s="32" t="s">
        <v>274</v>
      </c>
      <c r="C15" s="32" t="s">
        <v>275</v>
      </c>
      <c r="D15" s="32" t="s">
        <v>276</v>
      </c>
      <c r="E15" s="32" t="s">
        <v>277</v>
      </c>
      <c r="F15" s="32" t="s">
        <v>278</v>
      </c>
      <c r="G15" s="32" t="s">
        <v>279</v>
      </c>
    </row>
    <row r="16" spans="1:7">
      <c r="A16" s="32"/>
      <c r="B16" s="32" t="s">
        <v>280</v>
      </c>
      <c r="C16" s="32" t="s">
        <v>281</v>
      </c>
      <c r="D16" s="32" t="s">
        <v>282</v>
      </c>
      <c r="E16" s="32" t="s">
        <v>283</v>
      </c>
      <c r="F16" s="32" t="s">
        <v>284</v>
      </c>
      <c r="G16" s="32" t="s">
        <v>285</v>
      </c>
    </row>
    <row r="17" spans="1:7">
      <c r="A17" s="32"/>
      <c r="B17" s="32" t="s">
        <v>286</v>
      </c>
      <c r="C17" s="32" t="s">
        <v>287</v>
      </c>
      <c r="D17" s="32" t="s">
        <v>288</v>
      </c>
      <c r="E17" s="32" t="s">
        <v>289</v>
      </c>
      <c r="F17" s="32" t="s">
        <v>290</v>
      </c>
      <c r="G17" s="32" t="s">
        <v>291</v>
      </c>
    </row>
    <row r="18" spans="1:7">
      <c r="A18" s="32"/>
      <c r="B18" s="32" t="s">
        <v>292</v>
      </c>
      <c r="C18" s="32" t="s">
        <v>293</v>
      </c>
      <c r="D18" s="32" t="s">
        <v>294</v>
      </c>
      <c r="E18" s="32" t="s">
        <v>295</v>
      </c>
      <c r="F18" s="32" t="s">
        <v>296</v>
      </c>
      <c r="G18" s="32" t="s">
        <v>297</v>
      </c>
    </row>
    <row r="19" spans="1:7">
      <c r="A19" s="32"/>
      <c r="B19" s="32" t="s">
        <v>298</v>
      </c>
      <c r="C19" s="32" t="s">
        <v>299</v>
      </c>
      <c r="D19" s="32" t="s">
        <v>300</v>
      </c>
      <c r="E19" s="32" t="s">
        <v>301</v>
      </c>
      <c r="F19" s="32" t="s">
        <v>302</v>
      </c>
      <c r="G19" s="32" t="s">
        <v>303</v>
      </c>
    </row>
    <row r="20" spans="1:7">
      <c r="A20" s="32"/>
      <c r="B20" s="32" t="s">
        <v>304</v>
      </c>
      <c r="C20" s="32" t="s">
        <v>305</v>
      </c>
      <c r="D20" s="32" t="s">
        <v>306</v>
      </c>
      <c r="E20" s="32" t="s">
        <v>307</v>
      </c>
      <c r="F20" s="32" t="s">
        <v>308</v>
      </c>
      <c r="G20" s="32" t="s">
        <v>309</v>
      </c>
    </row>
    <row r="21" spans="1:7">
      <c r="A21" s="32"/>
      <c r="B21" s="32" t="s">
        <v>310</v>
      </c>
      <c r="C21" s="32" t="s">
        <v>311</v>
      </c>
      <c r="D21" s="32" t="s">
        <v>312</v>
      </c>
      <c r="E21" s="32" t="s">
        <v>313</v>
      </c>
      <c r="F21" s="32" t="s">
        <v>314</v>
      </c>
      <c r="G21" s="32" t="s">
        <v>315</v>
      </c>
    </row>
    <row r="22" spans="1:7">
      <c r="A22" s="32"/>
      <c r="B22" s="32" t="s">
        <v>316</v>
      </c>
      <c r="C22" s="32" t="s">
        <v>317</v>
      </c>
      <c r="D22" s="32" t="s">
        <v>318</v>
      </c>
      <c r="E22" s="32" t="s">
        <v>242</v>
      </c>
      <c r="F22" s="32" t="s">
        <v>224</v>
      </c>
      <c r="G22" s="32" t="s">
        <v>319</v>
      </c>
    </row>
    <row r="23" spans="1:7">
      <c r="A23" s="31" t="s">
        <v>320</v>
      </c>
      <c r="B23" s="31"/>
      <c r="C23" s="31"/>
      <c r="D23" s="31"/>
      <c r="E23" s="31"/>
      <c r="F23" s="31"/>
      <c r="G23" s="31"/>
    </row>
    <row r="24" spans="1:7">
      <c r="A24" s="32"/>
      <c r="B24" s="32" t="s">
        <v>321</v>
      </c>
      <c r="C24" s="32" t="s">
        <v>322</v>
      </c>
      <c r="D24" s="32" t="s">
        <v>323</v>
      </c>
      <c r="E24" s="32" t="s">
        <v>324</v>
      </c>
      <c r="F24" s="32" t="s">
        <v>325</v>
      </c>
      <c r="G24" s="32" t="s">
        <v>326</v>
      </c>
    </row>
    <row r="25" spans="1:7">
      <c r="A25" s="32"/>
      <c r="B25" s="32" t="s">
        <v>327</v>
      </c>
      <c r="C25" s="32" t="s">
        <v>328</v>
      </c>
      <c r="D25" s="32" t="s">
        <v>329</v>
      </c>
      <c r="E25" s="32" t="s">
        <v>330</v>
      </c>
      <c r="F25" s="32" t="s">
        <v>331</v>
      </c>
      <c r="G25" s="32" t="s">
        <v>332</v>
      </c>
    </row>
    <row r="26" spans="1:7">
      <c r="A26" s="32"/>
      <c r="B26" s="32" t="s">
        <v>333</v>
      </c>
      <c r="C26" s="32" t="s">
        <v>334</v>
      </c>
      <c r="D26" s="32" t="s">
        <v>335</v>
      </c>
      <c r="E26" s="32" t="s">
        <v>336</v>
      </c>
      <c r="F26" s="32" t="s">
        <v>337</v>
      </c>
      <c r="G26" s="32" t="s">
        <v>338</v>
      </c>
    </row>
    <row r="27" spans="1:7">
      <c r="A27" s="32"/>
      <c r="B27" s="32" t="s">
        <v>339</v>
      </c>
      <c r="C27" s="32" t="s">
        <v>340</v>
      </c>
      <c r="D27" s="32" t="s">
        <v>341</v>
      </c>
      <c r="E27" s="32" t="s">
        <v>342</v>
      </c>
      <c r="F27" s="32" t="s">
        <v>343</v>
      </c>
      <c r="G27" s="32" t="s">
        <v>344</v>
      </c>
    </row>
    <row r="28" spans="1:7">
      <c r="A28" s="32"/>
      <c r="B28" s="32" t="s">
        <v>345</v>
      </c>
      <c r="C28" s="32" t="s">
        <v>346</v>
      </c>
      <c r="D28" s="32" t="s">
        <v>347</v>
      </c>
      <c r="E28" s="32" t="s">
        <v>348</v>
      </c>
      <c r="F28" s="32" t="s">
        <v>349</v>
      </c>
      <c r="G28" s="32" t="s">
        <v>350</v>
      </c>
    </row>
    <row r="29" spans="1:7">
      <c r="A29" s="32"/>
      <c r="B29" s="32" t="s">
        <v>351</v>
      </c>
      <c r="C29" s="32" t="s">
        <v>352</v>
      </c>
      <c r="D29" s="32" t="s">
        <v>353</v>
      </c>
      <c r="E29" s="32" t="s">
        <v>354</v>
      </c>
      <c r="F29" s="32" t="s">
        <v>355</v>
      </c>
      <c r="G29" s="32" t="s">
        <v>356</v>
      </c>
    </row>
    <row r="30" spans="1:7">
      <c r="A30" s="32"/>
      <c r="B30" s="32" t="s">
        <v>357</v>
      </c>
      <c r="C30" s="32" t="s">
        <v>358</v>
      </c>
      <c r="D30" s="32" t="s">
        <v>359</v>
      </c>
      <c r="E30" s="32" t="s">
        <v>360</v>
      </c>
      <c r="F30" s="32" t="s">
        <v>361</v>
      </c>
      <c r="G30" s="32" t="s">
        <v>362</v>
      </c>
    </row>
    <row r="31" spans="1:7">
      <c r="A31" s="32"/>
      <c r="B31" s="32" t="s">
        <v>363</v>
      </c>
      <c r="C31" s="32" t="s">
        <v>364</v>
      </c>
      <c r="D31" s="32" t="s">
        <v>365</v>
      </c>
      <c r="E31" s="32" t="s">
        <v>242</v>
      </c>
      <c r="F31" s="32" t="s">
        <v>224</v>
      </c>
      <c r="G31" s="32" t="s">
        <v>366</v>
      </c>
    </row>
    <row r="32" spans="1:7">
      <c r="A32" s="31" t="s">
        <v>367</v>
      </c>
      <c r="B32" s="31"/>
      <c r="C32" s="31"/>
      <c r="D32" s="31"/>
      <c r="E32" s="31"/>
      <c r="F32" s="31"/>
      <c r="G32" s="31"/>
    </row>
    <row r="33" spans="1:7">
      <c r="A33" s="32"/>
      <c r="B33" s="32" t="s">
        <v>368</v>
      </c>
      <c r="C33" s="32" t="s">
        <v>369</v>
      </c>
      <c r="D33" s="32" t="s">
        <v>370</v>
      </c>
      <c r="E33" s="32" t="s">
        <v>371</v>
      </c>
      <c r="F33" s="32" t="s">
        <v>372</v>
      </c>
      <c r="G33" s="32" t="s">
        <v>373</v>
      </c>
    </row>
    <row r="34" spans="1:7">
      <c r="A34" s="32"/>
      <c r="B34" s="32" t="s">
        <v>374</v>
      </c>
      <c r="C34" s="32" t="s">
        <v>375</v>
      </c>
      <c r="D34" s="32" t="s">
        <v>376</v>
      </c>
      <c r="E34" s="32" t="s">
        <v>377</v>
      </c>
      <c r="F34" s="32" t="s">
        <v>378</v>
      </c>
      <c r="G34" s="32" t="s">
        <v>379</v>
      </c>
    </row>
    <row r="35" spans="1:7">
      <c r="A35" s="32"/>
      <c r="B35" s="32" t="s">
        <v>380</v>
      </c>
      <c r="C35" s="32" t="s">
        <v>381</v>
      </c>
      <c r="D35" s="32" t="s">
        <v>382</v>
      </c>
      <c r="E35" s="32" t="s">
        <v>383</v>
      </c>
      <c r="F35" s="32" t="s">
        <v>384</v>
      </c>
      <c r="G35" s="32" t="s">
        <v>385</v>
      </c>
    </row>
    <row r="36" spans="1:7">
      <c r="A36" s="32"/>
      <c r="B36" s="32" t="s">
        <v>386</v>
      </c>
      <c r="C36" s="32" t="s">
        <v>387</v>
      </c>
      <c r="D36" s="32" t="s">
        <v>388</v>
      </c>
      <c r="E36" s="32" t="s">
        <v>389</v>
      </c>
      <c r="F36" s="32" t="s">
        <v>390</v>
      </c>
      <c r="G36" s="32" t="s">
        <v>391</v>
      </c>
    </row>
    <row r="37" spans="1:7">
      <c r="A37" s="32"/>
      <c r="B37" s="32" t="s">
        <v>392</v>
      </c>
      <c r="C37" s="32" t="s">
        <v>393</v>
      </c>
      <c r="D37" s="32" t="s">
        <v>394</v>
      </c>
      <c r="E37" s="32" t="s">
        <v>395</v>
      </c>
      <c r="F37" s="32" t="s">
        <v>396</v>
      </c>
      <c r="G37" s="32" t="s">
        <v>397</v>
      </c>
    </row>
    <row r="38" spans="1:7">
      <c r="A38" s="32"/>
      <c r="B38" s="32" t="s">
        <v>398</v>
      </c>
      <c r="C38" s="32" t="s">
        <v>399</v>
      </c>
      <c r="D38" s="32" t="s">
        <v>400</v>
      </c>
      <c r="E38" s="32" t="s">
        <v>401</v>
      </c>
      <c r="F38" s="32" t="s">
        <v>402</v>
      </c>
      <c r="G38" s="32" t="s">
        <v>403</v>
      </c>
    </row>
    <row r="39" spans="1:7">
      <c r="A39" s="32"/>
      <c r="B39" s="32" t="s">
        <v>404</v>
      </c>
      <c r="C39" s="32" t="s">
        <v>405</v>
      </c>
      <c r="D39" s="32" t="s">
        <v>406</v>
      </c>
      <c r="E39" s="32" t="s">
        <v>242</v>
      </c>
      <c r="F39" s="32" t="s">
        <v>224</v>
      </c>
      <c r="G39" s="32" t="s">
        <v>407</v>
      </c>
    </row>
    <row r="40" spans="1:7">
      <c r="A40" s="31" t="s">
        <v>408</v>
      </c>
      <c r="B40" s="31"/>
      <c r="C40" s="31"/>
      <c r="D40" s="31"/>
      <c r="E40" s="31"/>
      <c r="F40" s="31"/>
      <c r="G40" s="31"/>
    </row>
    <row r="41" spans="1:7">
      <c r="A41" s="32"/>
      <c r="B41" s="32" t="s">
        <v>409</v>
      </c>
      <c r="C41" s="32" t="s">
        <v>410</v>
      </c>
      <c r="D41" s="32" t="s">
        <v>411</v>
      </c>
      <c r="E41" s="32" t="s">
        <v>412</v>
      </c>
      <c r="F41" s="32" t="s">
        <v>413</v>
      </c>
      <c r="G41" s="32" t="s">
        <v>414</v>
      </c>
    </row>
    <row r="42" spans="1:7">
      <c r="A42" s="32"/>
      <c r="B42" s="32" t="s">
        <v>415</v>
      </c>
      <c r="C42" s="32" t="s">
        <v>416</v>
      </c>
      <c r="D42" s="32" t="s">
        <v>417</v>
      </c>
      <c r="E42" s="32" t="s">
        <v>242</v>
      </c>
      <c r="F42" s="32" t="s">
        <v>224</v>
      </c>
      <c r="G42" s="32" t="s">
        <v>418</v>
      </c>
    </row>
    <row r="43" spans="1:7">
      <c r="A43" s="32"/>
      <c r="B43" s="32" t="s">
        <v>419</v>
      </c>
      <c r="C43" s="32" t="s">
        <v>420</v>
      </c>
      <c r="D43" s="32" t="s">
        <v>421</v>
      </c>
      <c r="E43" s="32" t="s">
        <v>242</v>
      </c>
      <c r="F43" s="32" t="s">
        <v>224</v>
      </c>
      <c r="G43" s="32" t="s">
        <v>422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000"/>
  <sheetViews>
    <sheetView workbookViewId="0"/>
  </sheetViews>
  <sheetFormatPr defaultColWidth="12.5546875" defaultRowHeight="15" customHeight="1"/>
  <cols>
    <col min="1" max="2" width="12.6640625" customWidth="1"/>
    <col min="3" max="3" width="14" customWidth="1"/>
    <col min="5" max="5" width="26" customWidth="1"/>
    <col min="6" max="6" width="12.6640625" customWidth="1"/>
    <col min="7" max="7" width="27.88671875" customWidth="1"/>
    <col min="8" max="8" width="14.44140625" customWidth="1"/>
    <col min="9" max="9" width="12.6640625" customWidth="1"/>
    <col min="10" max="10" width="13.109375" customWidth="1"/>
    <col min="12" max="12" width="18" customWidth="1"/>
    <col min="13" max="13" width="8.5546875" customWidth="1"/>
  </cols>
  <sheetData>
    <row r="1" spans="1:22" ht="14.25" customHeight="1">
      <c r="A1" s="3" t="s">
        <v>423</v>
      </c>
      <c r="B1" s="3" t="s">
        <v>423</v>
      </c>
      <c r="C1" s="3" t="s">
        <v>424</v>
      </c>
      <c r="D1" s="3" t="s">
        <v>425</v>
      </c>
      <c r="E1" s="3" t="s">
        <v>423</v>
      </c>
      <c r="F1" s="3" t="s">
        <v>423</v>
      </c>
      <c r="G1" s="3" t="s">
        <v>423</v>
      </c>
      <c r="H1" s="3" t="s">
        <v>423</v>
      </c>
      <c r="I1" s="3" t="s">
        <v>423</v>
      </c>
      <c r="J1" s="3" t="s">
        <v>426</v>
      </c>
      <c r="K1" s="3" t="s">
        <v>425</v>
      </c>
      <c r="L1" s="3" t="s">
        <v>423</v>
      </c>
      <c r="M1" s="3" t="s">
        <v>423</v>
      </c>
      <c r="U1" t="s">
        <v>442</v>
      </c>
    </row>
    <row r="2" spans="1:22" ht="14.25" customHeight="1">
      <c r="A2" s="33">
        <v>0.05</v>
      </c>
      <c r="B2" s="3" t="s">
        <v>21</v>
      </c>
      <c r="C2" s="3" t="s">
        <v>42</v>
      </c>
      <c r="D2" s="3" t="s">
        <v>59</v>
      </c>
      <c r="E2" s="3" t="s">
        <v>41</v>
      </c>
      <c r="F2" s="3" t="s">
        <v>113</v>
      </c>
      <c r="G2" s="3" t="s">
        <v>427</v>
      </c>
      <c r="H2" s="3" t="s">
        <v>128</v>
      </c>
      <c r="I2" s="3" t="s">
        <v>133</v>
      </c>
      <c r="J2" s="3" t="s">
        <v>428</v>
      </c>
      <c r="K2" s="3" t="s">
        <v>429</v>
      </c>
      <c r="L2" s="3" t="s">
        <v>140</v>
      </c>
      <c r="M2" s="3" t="s">
        <v>113</v>
      </c>
      <c r="U2" t="s">
        <v>429</v>
      </c>
      <c r="V2">
        <v>0.28999999999999998</v>
      </c>
    </row>
    <row r="3" spans="1:22" ht="14.25" customHeight="1">
      <c r="A3" s="33">
        <v>0.1</v>
      </c>
      <c r="B3" s="3" t="s">
        <v>22</v>
      </c>
      <c r="C3" s="3" t="s">
        <v>43</v>
      </c>
      <c r="D3" s="3" t="s">
        <v>430</v>
      </c>
      <c r="E3" s="3" t="s">
        <v>431</v>
      </c>
      <c r="F3" s="3" t="s">
        <v>118</v>
      </c>
      <c r="G3" s="3" t="s">
        <v>123</v>
      </c>
      <c r="H3" s="3" t="s">
        <v>432</v>
      </c>
      <c r="I3" s="3" t="s">
        <v>433</v>
      </c>
      <c r="J3" s="3" t="s">
        <v>434</v>
      </c>
      <c r="K3" s="3" t="s">
        <v>165</v>
      </c>
      <c r="L3" s="3" t="s">
        <v>435</v>
      </c>
      <c r="M3" s="3" t="s">
        <v>179</v>
      </c>
      <c r="U3" t="s">
        <v>443</v>
      </c>
      <c r="V3">
        <v>0.39</v>
      </c>
    </row>
    <row r="4" spans="1:22" ht="14.25" customHeight="1">
      <c r="A4" s="33">
        <v>0.15</v>
      </c>
      <c r="B4" s="3" t="s">
        <v>23</v>
      </c>
      <c r="C4" s="3" t="s">
        <v>44</v>
      </c>
      <c r="D4" s="3" t="s">
        <v>440</v>
      </c>
      <c r="E4" s="3" t="s">
        <v>436</v>
      </c>
      <c r="F4" s="3" t="s">
        <v>171</v>
      </c>
      <c r="G4" s="3" t="s">
        <v>437</v>
      </c>
      <c r="H4" s="3" t="s">
        <v>438</v>
      </c>
      <c r="I4" s="3" t="s">
        <v>438</v>
      </c>
      <c r="J4" s="3" t="s">
        <v>155</v>
      </c>
      <c r="K4" s="3" t="s">
        <v>160</v>
      </c>
      <c r="L4" s="3" t="s">
        <v>438</v>
      </c>
      <c r="M4" s="3" t="s">
        <v>171</v>
      </c>
      <c r="U4" t="s">
        <v>160</v>
      </c>
      <c r="V4">
        <v>0.51</v>
      </c>
    </row>
    <row r="5" spans="1:22" ht="14.25" customHeight="1">
      <c r="A5" s="33">
        <v>0.2</v>
      </c>
      <c r="B5" s="3" t="s">
        <v>41</v>
      </c>
      <c r="C5" s="3" t="s">
        <v>439</v>
      </c>
      <c r="E5" s="3" t="s">
        <v>96</v>
      </c>
      <c r="F5" s="3" t="s">
        <v>41</v>
      </c>
      <c r="G5" s="3" t="s">
        <v>41</v>
      </c>
      <c r="H5" s="3" t="s">
        <v>440</v>
      </c>
      <c r="I5" s="3" t="s">
        <v>440</v>
      </c>
      <c r="J5" s="3" t="s">
        <v>438</v>
      </c>
      <c r="K5" s="3" t="s">
        <v>440</v>
      </c>
      <c r="L5" s="3" t="s">
        <v>440</v>
      </c>
      <c r="M5" s="3" t="s">
        <v>440</v>
      </c>
    </row>
    <row r="6" spans="1:22" ht="14.25" customHeight="1">
      <c r="A6" s="33">
        <v>0.25</v>
      </c>
      <c r="B6" s="3" t="s">
        <v>440</v>
      </c>
      <c r="C6" s="3" t="s">
        <v>41</v>
      </c>
      <c r="E6" s="3" t="s">
        <v>440</v>
      </c>
      <c r="F6" s="3" t="s">
        <v>440</v>
      </c>
      <c r="G6" s="3" t="s">
        <v>440</v>
      </c>
      <c r="J6" s="3" t="s">
        <v>440</v>
      </c>
      <c r="M6" s="3" t="s">
        <v>41</v>
      </c>
    </row>
    <row r="7" spans="1:22" ht="14.25" customHeight="1">
      <c r="A7" s="33">
        <v>0.3</v>
      </c>
      <c r="C7" s="3" t="s">
        <v>440</v>
      </c>
      <c r="E7" s="3" t="s">
        <v>441</v>
      </c>
    </row>
    <row r="8" spans="1:22" ht="14.25" customHeight="1">
      <c r="A8" s="33">
        <v>0.35</v>
      </c>
    </row>
    <row r="9" spans="1:22" ht="14.25" customHeight="1">
      <c r="A9" s="33">
        <v>0.4</v>
      </c>
    </row>
    <row r="10" spans="1:22" ht="14.25" customHeight="1">
      <c r="A10" s="33">
        <v>0.45</v>
      </c>
    </row>
    <row r="11" spans="1:22" ht="14.25" customHeight="1">
      <c r="A11" s="33">
        <v>0.5</v>
      </c>
    </row>
    <row r="12" spans="1:22" ht="14.25" customHeight="1">
      <c r="A12" s="33">
        <v>0.55000000000000004</v>
      </c>
    </row>
    <row r="13" spans="1:22" ht="14.25" customHeight="1">
      <c r="A13" s="33">
        <v>0.6</v>
      </c>
    </row>
    <row r="14" spans="1:22" ht="14.25" customHeight="1">
      <c r="A14" s="33">
        <v>0.65</v>
      </c>
    </row>
    <row r="15" spans="1:22" ht="14.25" customHeight="1">
      <c r="A15" s="33">
        <v>0.7</v>
      </c>
    </row>
    <row r="16" spans="1:22" ht="14.25" customHeight="1">
      <c r="A16" s="33">
        <v>0.75</v>
      </c>
    </row>
    <row r="17" spans="1:1" ht="14.25" customHeight="1">
      <c r="A17" s="33">
        <v>0.8</v>
      </c>
    </row>
    <row r="18" spans="1:1" ht="14.25" customHeight="1">
      <c r="A18" s="33">
        <v>0.85</v>
      </c>
    </row>
    <row r="19" spans="1:1" ht="14.25" customHeight="1">
      <c r="A19" s="33">
        <v>0.9</v>
      </c>
    </row>
    <row r="20" spans="1:1" ht="14.25" customHeight="1">
      <c r="A20" s="33">
        <v>0.95</v>
      </c>
    </row>
    <row r="21" spans="1:1" ht="14.25" customHeight="1">
      <c r="A21" s="33">
        <v>1</v>
      </c>
    </row>
    <row r="22" spans="1:1" ht="14.25" customHeight="1"/>
    <row r="23" spans="1:1" ht="14.25" customHeight="1"/>
    <row r="24" spans="1:1" ht="14.25" customHeight="1"/>
    <row r="25" spans="1:1" ht="14.2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2709ED6611694E87078AC661BB6E32" ma:contentTypeVersion="16" ma:contentTypeDescription="Create a new document." ma:contentTypeScope="" ma:versionID="c958aa5b871f3fa81f7992edad304d37">
  <xsd:schema xmlns:xsd="http://www.w3.org/2001/XMLSchema" xmlns:xs="http://www.w3.org/2001/XMLSchema" xmlns:p="http://schemas.microsoft.com/office/2006/metadata/properties" xmlns:ns2="03dad9f7-eeac-4c02-ba14-375916eb47b1" xmlns:ns3="cdaba44c-56e2-426a-84fb-b2cd630ec321" targetNamespace="http://schemas.microsoft.com/office/2006/metadata/properties" ma:root="true" ma:fieldsID="575f5dcbe395753590e27ac6c8d3ef46" ns2:_="" ns3:_="">
    <xsd:import namespace="03dad9f7-eeac-4c02-ba14-375916eb47b1"/>
    <xsd:import namespace="cdaba44c-56e2-426a-84fb-b2cd630ec3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dad9f7-eeac-4c02-ba14-375916eb47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aba44c-56e2-426a-84fb-b2cd630ec32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d62ff32a-af85-4782-8e75-432d823cca3b}" ma:internalName="TaxCatchAll" ma:showField="CatchAllData" ma:web="cdaba44c-56e2-426a-84fb-b2cd630ec3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3dad9f7-eeac-4c02-ba14-375916eb47b1">
      <Terms xmlns="http://schemas.microsoft.com/office/infopath/2007/PartnerControls"/>
    </lcf76f155ced4ddcb4097134ff3c332f>
    <TaxCatchAll xmlns="cdaba44c-56e2-426a-84fb-b2cd630ec3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316A02-1E36-48C6-94D6-FB6B78B7D526}"/>
</file>

<file path=customXml/itemProps2.xml><?xml version="1.0" encoding="utf-8"?>
<ds:datastoreItem xmlns:ds="http://schemas.openxmlformats.org/officeDocument/2006/customXml" ds:itemID="{FA2AC0B8-8177-4407-8CC1-3C84BA544EAD}">
  <ds:schemaRefs>
    <ds:schemaRef ds:uri="http://schemas.microsoft.com/office/2006/metadata/properties"/>
    <ds:schemaRef ds:uri="http://schemas.microsoft.com/office/infopath/2007/PartnerControls"/>
    <ds:schemaRef ds:uri="03dad9f7-eeac-4c02-ba14-375916eb47b1"/>
    <ds:schemaRef ds:uri="cdaba44c-56e2-426a-84fb-b2cd630ec321"/>
  </ds:schemaRefs>
</ds:datastoreItem>
</file>

<file path=customXml/itemProps3.xml><?xml version="1.0" encoding="utf-8"?>
<ds:datastoreItem xmlns:ds="http://schemas.openxmlformats.org/officeDocument/2006/customXml" ds:itemID="{23716C6B-DF28-4479-8F34-BBB538BA92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Guide</vt:lpstr>
      <vt:lpstr>Quick Readiness Check</vt:lpstr>
      <vt:lpstr>DashBoard</vt:lpstr>
      <vt:lpstr>Info &amp; Definitions </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Duan Steyn</dc:creator>
  <cp:keywords/>
  <dc:description/>
  <cp:lastModifiedBy>Duan Steyn</cp:lastModifiedBy>
  <cp:revision/>
  <dcterms:created xsi:type="dcterms:W3CDTF">2025-09-09T12:36:26Z</dcterms:created>
  <dcterms:modified xsi:type="dcterms:W3CDTF">2026-02-26T06:26:35Z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0x0101004C2709ED6611694E87078AC661BB6E32</vt:lpwstr>
  </property>
  <property fmtid="{D5CDD505-2E9C-101B-9397-08002B2CF9AE}" pid="3" name="MediaServiceImageTags">
    <vt:lpwstr/>
  </property>
</Properties>
</file>